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15195" windowHeight="6915" tabRatio="832" activeTab="0"/>
  </bookViews>
  <sheets>
    <sheet name="Баланс энергии" sheetId="1" r:id="rId1"/>
    <sheet name="Баланс мощности" sheetId="2" r:id="rId2"/>
    <sheet name="TEHSHEET" sheetId="3" state="hidden" r:id="rId3"/>
  </sheets>
  <externalReferences>
    <externalReference r:id="rId6"/>
    <externalReference r:id="rId7"/>
  </externalReferences>
  <definedNames>
    <definedName name="P1_SCOPE_PROT1" hidden="1">'Баланс энергии'!#REF!,'Баланс энергии'!#REF!,'Баланс энергии'!#REF!,'Баланс энергии'!$J$11,'Баланс энергии'!$L$11:$L$12</definedName>
    <definedName name="P1_SCOPE_PROT13" hidden="1">#REF!,#REF!,#REF!,#REF!,#REF!,#REF!,#REF!,#REF!</definedName>
    <definedName name="P1_SCOPE_PROT14" hidden="1">#REF!,#REF!,#REF!,#REF!,#REF!,#REF!,#REF!,#REF!</definedName>
    <definedName name="P1_SCOPE_PROT16" hidden="1">#REF!,#REF!,#REF!,#REF!,#REF!,#REF!</definedName>
    <definedName name="P1_SCOPE_PROT2" hidden="1">'Баланс мощности'!#REF!,'Баланс мощности'!#REF!,'Баланс мощности'!#REF!,'Баланс мощности'!#REF!,'Баланс мощности'!$E$11</definedName>
    <definedName name="P1_SCOPE_PROT22" hidden="1">#REF!,#REF!,#REF!,#REF!,#REF!,#REF!,#REF!</definedName>
    <definedName name="P1_SCOPE_PROT27" hidden="1">#REF!,#REF!,#REF!,#REF!,#REF!,#REF!</definedName>
    <definedName name="P1_SCOPE_PROT34" hidden="1">#REF!,#REF!,#REF!,#REF!,#REF!,#REF!</definedName>
    <definedName name="P1_SCOPE_PROT5" hidden="1">#REF!,#REF!,#REF!</definedName>
    <definedName name="P1_SCOPE_PROT8" hidden="1">#REF!,#REF!,#REF!,#REF!</definedName>
    <definedName name="P2_SCOPE_PROT1" hidden="1">'Баланс энергии'!$O$11,'Баланс энергии'!$Q$11:$Q$12,'Баланс энергии'!$Y$11,'Баланс энергии'!$AA$11:$AA$12,'Баланс энергии'!$X$14:$AA$17</definedName>
    <definedName name="P2_SCOPE_PROT13" hidden="1">#REF!,#REF!,#REF!,#REF!,#REF!,#REF!,#REF!,#REF!</definedName>
    <definedName name="P2_SCOPE_PROT14" hidden="1">#REF!,#REF!,#REF!,#REF!,#REF!,#REF!,#REF!,#REF!</definedName>
    <definedName name="P2_SCOPE_PROT2" hidden="1">'Баланс мощности'!$G$11:$G$12,'Баланс мощности'!$D$14:$G$17,'Баланс мощности'!$D$20:$G$20,'Баланс мощности'!$D$22:$G$24,'Баланс мощности'!$J$11</definedName>
    <definedName name="P2_SCOPE_PROT22" hidden="1">#REF!,#REF!,#REF!,#REF!,#REF!,#REF!</definedName>
    <definedName name="P2_SCOPE_PROT27" hidden="1">#REF!,#REF!,#REF!,#REF!,#REF!,#REF!</definedName>
    <definedName name="P2_SCOPE_PROT5" hidden="1">#REF!,#REF!,#REF!</definedName>
    <definedName name="P2_SCOPE_PROT8" hidden="1">#REF!,#REF!,#REF!,#REF!</definedName>
    <definedName name="P3_SCOPE_PROT1" hidden="1">'Баланс энергии'!$X$19:$AA$20,'Баланс энергии'!$X$22:$AA$24,'Баланс энергии'!$N$22:$Q$24,'Баланс энергии'!$N$19:$Q$20,'Баланс энергии'!$N$14:$Q$17</definedName>
    <definedName name="P3_SCOPE_PROT14" hidden="1">#REF!,#REF!,#REF!,#REF!,#REF!,#REF!,#REF!,#REF!,#REF!</definedName>
    <definedName name="P3_SCOPE_PROT2" hidden="1">'Баланс мощности'!$L$11:$L$12,'Баланс мощности'!$I$14:$L$17,'Баланс мощности'!$I$20:$L$20,'Баланс мощности'!$I$22:$L$24,'Баланс мощности'!$O$11</definedName>
    <definedName name="P3_SCOPE_PROT8" hidden="1">#REF!,#REF!,#REF!,#REF!,#REF!</definedName>
    <definedName name="P4_SCOPE_PROT1" hidden="1">'Баланс энергии'!$I$14:$L$17,'Баланс энергии'!$I$19:$L$20,'Баланс энергии'!$I$22:$L$24,'Баланс энергии'!#REF!,'Баланс энергии'!#REF!</definedName>
    <definedName name="P4_SCOPE_PROT14" hidden="1">#REF!,#REF!,#REF!,#REF!,#REF!,#REF!,#REF!,#REF!,#REF!</definedName>
    <definedName name="P4_SCOPE_PROT2" hidden="1">'Баланс мощности'!$Q$11:$Q$12,'Баланс мощности'!$N$14:$Q$17,'Баланс мощности'!$N$20:$Q$20,'Баланс мощности'!$N$22:$Q$24,'Баланс мощности'!$T$11</definedName>
    <definedName name="P4_SCOPE_PROT8" hidden="1">#REF!,#REF!,#REF!,#REF!,#REF!</definedName>
    <definedName name="P5_SCOPE_PROT1" hidden="1">'Баланс энергии'!#REF!,'Баланс энергии'!#REF!,'Баланс энергии'!#REF!,'Баланс энергии'!#REF!,'Баланс энергии'!#REF!</definedName>
    <definedName name="P5_SCOPE_PROT2" hidden="1">'Баланс мощности'!$V$11:$V$12,'Баланс мощности'!$S$14:$V$17,'Баланс мощности'!$S$20:$V$20,'Баланс мощности'!$S$22:$V$24,'Баланс мощности'!#REF!</definedName>
    <definedName name="P5_SCOPE_PROT8" hidden="1">#REF!,#REF!,#REF!,#REF!,#REF!</definedName>
    <definedName name="P6_SCOPE_PROT1" hidden="1">'Баланс энергии'!#REF!,'Баланс энергии'!#REF!,'Баланс энергии'!$A$47:$B$51,'Баланс энергии'!#REF!,P1_SCOPE_PROT1,P2_SCOPE_PROT1</definedName>
    <definedName name="P6_SCOPE_PROT8" hidden="1">#REF!,#REF!,#REF!,#REF!</definedName>
    <definedName name="SCOPE_DIP1_1">'Баланс энергии'!#REF!</definedName>
    <definedName name="SCOPE_DIP1_2">'Баланс энергии'!#REF!</definedName>
    <definedName name="SCOPE_MNTH">'TEHSHEET'!$E$7:$E$18</definedName>
    <definedName name="SCOPE_PROT1">P3_SCOPE_PROT1,P4_SCOPE_PROT1,P5_SCOPE_PROT1,P6_SCOPE_PROT1</definedName>
    <definedName name="SCOPE_PROT10">#REF!,#REF!,#REF!,#REF!,#REF!,#REF!</definedName>
    <definedName name="SCOPE_PROT11">#REF!,#REF!,#REF!,#REF!</definedName>
    <definedName name="SCOPE_PROT12">#REF!,#REF!,#REF!</definedName>
    <definedName name="SCOPE_PROT13">#REF!,#REF!,P1_SCOPE_PROT13,P2_SCOPE_PROT13</definedName>
    <definedName name="SCOPE_PROT14">#REF!,#REF!,#REF!,P1_SCOPE_PROT14,P2_SCOPE_PROT14,P3_SCOPE_PROT14,P4_SCOPE_PROT14</definedName>
    <definedName name="SCOPE_PROT15">#REF!,#REF!</definedName>
    <definedName name="SCOPE_PROT16">#REF!,#REF!,#REF!,P1_SCOPE_PROT16</definedName>
    <definedName name="SCOPE_PROT17">#REF!</definedName>
    <definedName name="SCOPE_PROT18">#REF!,#REF!,#REF!</definedName>
    <definedName name="SCOPE_PROT19">#REF!,#REF!,#REF!</definedName>
    <definedName name="SCOPE_PROT2">P1_SCOPE_PROT2,P2_SCOPE_PROT2,P3_SCOPE_PROT2,P4_SCOPE_PROT2,P5_SCOPE_PROT2</definedName>
    <definedName name="SCOPE_PROT20">#REF!,#REF!,#REF!,#REF!</definedName>
    <definedName name="SCOPE_PROT21">#REF!,#REF!,#REF!,#REF!,#REF!,#REF!,#REF!,#REF!</definedName>
    <definedName name="SCOPE_PROT22">#REF!,#REF!,#REF!,#REF!,P1_SCOPE_PROT22,P2_SCOPE_PROT22</definedName>
    <definedName name="SCOPE_PROT23">#REF!,#REF!,#REF!,#REF!,#REF!</definedName>
    <definedName name="SCOPE_PROT24">#REF!,#REF!,#REF!,#REF!,#REF!</definedName>
    <definedName name="SCOPE_PROT25">#REF!,#REF!,#REF!,#REF!,#REF!</definedName>
    <definedName name="SCOPE_PROT26">#REF!,#REF!,#REF!,#REF!,#REF!</definedName>
    <definedName name="SCOPE_PROT27">#REF!,#REF!,#REF!,#REF!,#REF!,P1_SCOPE_PROT27,P2_SCOPE_PROT27</definedName>
    <definedName name="SCOPE_PROT28">#REF!</definedName>
    <definedName name="SCOPE_PROT29">#REF!,#REF!,#REF!,#REF!</definedName>
    <definedName name="SCOPE_PROT3">#REF!,#REF!,#REF!</definedName>
    <definedName name="SCOPE_PROT30">#REF!</definedName>
    <definedName name="SCOPE_PROT31">#REF!</definedName>
    <definedName name="SCOPE_PROT32">#REF!,#REF!,#REF!</definedName>
    <definedName name="SCOPE_PROT33">#REF!,#REF!,#REF!,#REF!</definedName>
    <definedName name="SCOPE_PROT34">#REF!,P1_SCOPE_PROT34</definedName>
    <definedName name="SCOPE_PROT35">#REF!,#REF!,#REF!</definedName>
    <definedName name="SCOPE_PROT36">#REF!,#REF!</definedName>
    <definedName name="SCOPE_PROT37">#REF!,#REF!,#REF!</definedName>
    <definedName name="SCOPE_PROT38">#REF!,#REF!,#REF!</definedName>
    <definedName name="SCOPE_PROT4">#REF!</definedName>
    <definedName name="SCOPE_PROT5">P1_SCOPE_PROT5,P2_SCOPE_PROT5</definedName>
    <definedName name="SCOPE_PROT6">#REF!,#REF!,#REF!</definedName>
    <definedName name="SCOPE_PROT7">#REF!,#REF!,#REF!,#REF!,#REF!</definedName>
    <definedName name="SCOPE_PROT8">#REF!,P1_SCOPE_PROT8,P2_SCOPE_PROT8,P3_SCOPE_PROT8,P4_SCOPE_PROT8,P5_SCOPE_PROT8,P6_SCOPE_PROT8</definedName>
    <definedName name="SCOPE_PROT9">#REF!</definedName>
    <definedName name="T3?L1.4.1">#REF!</definedName>
    <definedName name="T3?L1.5.1">#REF!</definedName>
    <definedName name="БазовыйПериод">'[1]Заголовок'!$B$15</definedName>
    <definedName name="ЗП1">'[2]Лист13'!$A$2</definedName>
    <definedName name="ЗП2">'[2]Лист13'!$B$2</definedName>
    <definedName name="ЗП3">'[2]Лист13'!$C$2</definedName>
    <definedName name="ЗП4">'[2]Лист13'!$D$2</definedName>
    <definedName name="название">#REF!</definedName>
    <definedName name="_xlnm.Print_Area" localSheetId="1">'Баланс мощности'!$A$1:$AF$251</definedName>
    <definedName name="_xlnm.Print_Area" localSheetId="0">'Баланс энергии'!$A$1:$AF$261</definedName>
    <definedName name="ОтпускЭлектроэнергииИтогоБаз">'[1]6'!$C$15</definedName>
    <definedName name="ОтпускЭлектроэнергииИтогоРег">'[1]6'!$C$24</definedName>
    <definedName name="ПериодРегулирования">'[1]Заголовок'!$B$14</definedName>
  </definedNames>
  <calcPr fullCalcOnLoad="1"/>
</workbook>
</file>

<file path=xl/sharedStrings.xml><?xml version="1.0" encoding="utf-8"?>
<sst xmlns="http://schemas.openxmlformats.org/spreadsheetml/2006/main" count="2030" uniqueCount="137">
  <si>
    <t>2.1.</t>
  </si>
  <si>
    <t>Показатели</t>
  </si>
  <si>
    <t>Всего</t>
  </si>
  <si>
    <t>1.</t>
  </si>
  <si>
    <t>2.</t>
  </si>
  <si>
    <t>3.</t>
  </si>
  <si>
    <t>4.</t>
  </si>
  <si>
    <t>№</t>
  </si>
  <si>
    <t>Итого</t>
  </si>
  <si>
    <t>ВН</t>
  </si>
  <si>
    <t>СН1</t>
  </si>
  <si>
    <t>СН2</t>
  </si>
  <si>
    <t>НН</t>
  </si>
  <si>
    <t>1.1.</t>
  </si>
  <si>
    <t>1.2.</t>
  </si>
  <si>
    <t>1.3.</t>
  </si>
  <si>
    <t>1.4.</t>
  </si>
  <si>
    <t>1.5.</t>
  </si>
  <si>
    <t>Таблица № П1.4.</t>
  </si>
  <si>
    <t>№ п.п.</t>
  </si>
  <si>
    <t xml:space="preserve">Поступление эл.энергии в сеть , ВСЕГО </t>
  </si>
  <si>
    <t>из смежной сети, всего</t>
  </si>
  <si>
    <t xml:space="preserve">    в том числе из сети</t>
  </si>
  <si>
    <t xml:space="preserve">Потери электроэнергии в сети </t>
  </si>
  <si>
    <t xml:space="preserve">Полезный отпуск из сети </t>
  </si>
  <si>
    <t>Таблица № П1.5.</t>
  </si>
  <si>
    <t xml:space="preserve">Поступление мощности в сеть , ВСЕГО </t>
  </si>
  <si>
    <t xml:space="preserve">Потери в сети </t>
  </si>
  <si>
    <t>то же в %</t>
  </si>
  <si>
    <t>Полезный отпуск мощности потребителям</t>
  </si>
  <si>
    <t>Примечание</t>
  </si>
  <si>
    <t>х</t>
  </si>
  <si>
    <t>млн. кВт.ч.</t>
  </si>
  <si>
    <t>1.1.1.</t>
  </si>
  <si>
    <t>1.1.2.</t>
  </si>
  <si>
    <t>1.1.3.</t>
  </si>
  <si>
    <t>4.1.</t>
  </si>
  <si>
    <t>4.2.</t>
  </si>
  <si>
    <t>от электростанций</t>
  </si>
  <si>
    <t>Расход электроэнергии на производственные и хознужды</t>
  </si>
  <si>
    <t>потребителям, присоединенным к сети</t>
  </si>
  <si>
    <t>4.3.</t>
  </si>
  <si>
    <t>Расход мощности на производственные и хознужды</t>
  </si>
  <si>
    <t>Проверка</t>
  </si>
  <si>
    <t>Приложение 2</t>
  </si>
  <si>
    <t xml:space="preserve">Приложение 3 </t>
  </si>
  <si>
    <t>Добавить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</si>
  <si>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</si>
  <si>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</si>
  <si>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</si>
  <si>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</si>
  <si>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</si>
  <si>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</si>
  <si>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</si>
  <si>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</si>
  <si>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</si>
  <si>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</si>
  <si>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</si>
  <si>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</si>
  <si>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то же в % (п.2./п.1.)</t>
  </si>
  <si>
    <t>от ОАО "ФСК ЕЭС"</t>
  </si>
  <si>
    <t>от других сетевых организаций</t>
  </si>
  <si>
    <t>переток в другие сетевые организации</t>
  </si>
  <si>
    <t>Наименование других сетевых организаций</t>
  </si>
  <si>
    <t>Наименование сбытовых организаций</t>
  </si>
  <si>
    <t xml:space="preserve">Расшифровка п. 4.3. (Полезный отпуск - переток в другие сетевые организации) </t>
  </si>
  <si>
    <t>Расшифровка п. 1.5. (Поступление от других сетевых организаций)</t>
  </si>
  <si>
    <t xml:space="preserve">Расшифровка п. 4.1. (Полезный отпуск потребителям,  присоединенным к сети) </t>
  </si>
  <si>
    <t xml:space="preserve">Расшифровка п. 1.5. (Поступление от других сетевых организаций) </t>
  </si>
  <si>
    <t>Расшифровка п. 4.3. (Полезный отпуск - переток в другие сетевые организации)</t>
  </si>
  <si>
    <t>ЗАО "Крий"</t>
  </si>
  <si>
    <t>ООО"Атлантметаллопласт"</t>
  </si>
  <si>
    <t>ОАО "Лосино-Петровская ЭЛЭК"</t>
  </si>
  <si>
    <t>ОАО "Кудиновский комбинат"</t>
  </si>
  <si>
    <t>ФГУП "Главный центр связи и спутниковых систем"</t>
  </si>
  <si>
    <t>В.С. Тебиев</t>
  </si>
  <si>
    <t>СОГЛАСОВАНО:</t>
  </si>
  <si>
    <t>____________________________</t>
  </si>
  <si>
    <t>"_______"</t>
  </si>
  <si>
    <t>__________________</t>
  </si>
  <si>
    <t>_____________________________</t>
  </si>
  <si>
    <t>АО"Мособлэнерго"Электростальские электрические сети"</t>
  </si>
  <si>
    <t>ОАО "Оброронэнерго"</t>
  </si>
  <si>
    <t>Баланс электрической энергии по сетям АО "Богородская электросеть"</t>
  </si>
  <si>
    <t>ПАО "Мосэнергосбыт"</t>
  </si>
  <si>
    <t>Электрическая мощность по сетям АО "Богородская электросеть"</t>
  </si>
  <si>
    <t>ОАО "РЖД"</t>
  </si>
  <si>
    <t>Ген. директор АО "Богородская электросеть"</t>
  </si>
  <si>
    <t xml:space="preserve">  </t>
  </si>
  <si>
    <t>план 2022 год (данные  предприятия)</t>
  </si>
  <si>
    <t>АО "ОЭК"</t>
  </si>
  <si>
    <t>план 2023 год (данные  предприятия)</t>
  </si>
  <si>
    <t>2018 г.</t>
  </si>
  <si>
    <t>план 2024 год (данные  предприятия)</t>
  </si>
  <si>
    <t>АО "Оборонэнерго"</t>
  </si>
  <si>
    <t>АО "Мособлэнерго" Павлово-Посадский ф-ал Электростальское ПО</t>
  </si>
  <si>
    <t>ООО "МЭК"</t>
  </si>
  <si>
    <t>факт 2020 год</t>
  </si>
  <si>
    <t>АО "Мособлэнерго" Павлово-Посадский филиал</t>
  </si>
  <si>
    <t>ООО "КЭК"</t>
  </si>
  <si>
    <t>принято при тарифном регулировании на                         1 полугодие 2021 год</t>
  </si>
  <si>
    <t>ожидаемый 2021 год</t>
  </si>
  <si>
    <t>план 20202 год (данные  предприятия)</t>
  </si>
  <si>
    <t>принято при тарифном регулировании на                                  2 полугодие 2021 год</t>
  </si>
  <si>
    <t>принято при тарифном регулировании на                                  2021 год</t>
  </si>
  <si>
    <t>план 2025 год (данные  предприятия)</t>
  </si>
  <si>
    <t>план 2026 год (данные  предприятия)</t>
  </si>
  <si>
    <t>принято при тарифном регулировании на                       2 полугодие 2021 год</t>
  </si>
  <si>
    <t>принято при тарифном регулировании на                                           2021 год</t>
  </si>
  <si>
    <t>принято при тарифном регулировании на                                     1 полугодие 2021 год</t>
  </si>
  <si>
    <t>план 1 полугодие 2026 год                                                      (данные  предприятия)</t>
  </si>
  <si>
    <t>план на 2 полугодие 2026 год                                                    (данные  предприятия)</t>
  </si>
  <si>
    <t>план 1 полугодие 2024 год                                                  (данные  предприятия)</t>
  </si>
  <si>
    <t>план 1 полугодие 2025 год                                                                                      (данные  предприятия)</t>
  </si>
  <si>
    <t>план на 2 полугодие 2025 год                                         (данные  предприятия)</t>
  </si>
  <si>
    <t>план 1 полугодие 2023 год                                               (данные  предприятия)</t>
  </si>
  <si>
    <t>план на 2 полугодие 2023 год                                                       (данные  предприятия)</t>
  </si>
  <si>
    <t>план 1 полугодие 2022 год                                                                (данные  предприятия)</t>
  </si>
  <si>
    <t>план на 2 полугодие 2022  год                                                    (данные  предприятия)</t>
  </si>
  <si>
    <t>план на 2 полугодие 2024 год                                                        (данные  предприятия)</t>
  </si>
  <si>
    <t>план 1 полугодие 2022 год                                                                    (данные  предприятия)</t>
  </si>
  <si>
    <t>план на 2 полугодие 2022 год                                                      (данные  предприятия)</t>
  </si>
  <si>
    <t>план 1 полугодие 2023 год                                                                                             (данные  предприятия)</t>
  </si>
  <si>
    <t>план на 2 полугодие 2023 год                                                                                   (данные  предприятия)</t>
  </si>
  <si>
    <t>план 1 полугодие 2024 год                                                                   (данные  предприятия)</t>
  </si>
  <si>
    <t>план на 2 полугодие 2024 год                                                  (данные  предприятия)</t>
  </si>
  <si>
    <t>план 1 полугодие 2025 год                                                              (данные  предприятия)</t>
  </si>
  <si>
    <t>план на 2 полугодие 2025 год                                                       (данные  предприятия)</t>
  </si>
  <si>
    <t>план 1 полугодие 2026 год                                                                       (данные  предприятия)</t>
  </si>
  <si>
    <t>план на 2 полугодие 2026 год                                                 (данные  предприятия)</t>
  </si>
  <si>
    <t>от ПАО "Россети Московский регион"</t>
  </si>
  <si>
    <t>переток в ПАО "Россети Московский регион"</t>
  </si>
  <si>
    <t>АО "Мособлэнерго" Павлово-Посадский ф-л</t>
  </si>
  <si>
    <t>АО "Мособлэнерго" Павлово-Посадский ф-л Электростальское ПО</t>
  </si>
  <si>
    <t>Представитель ПАО "Россети Мосоквский регион"</t>
  </si>
  <si>
    <t>Представитель ПАО "Россети Московский регион"</t>
  </si>
  <si>
    <t>Представитель АО "Мосэнергосбыт"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</si>
</sst>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0.0000"/>
    <numFmt numFmtId="176" formatCode="0.0%"/>
    <numFmt numFmtId="177" formatCode="#,##0.0"/>
    <numFmt numFmtId="178" formatCode="#,##0.000"/>
    <numFmt numFmtId="179" formatCode="#,##0.0000"/>
    <numFmt numFmtId="180" formatCode="&quot;$&quot;#,##0_);[Red]\(&quot;$&quot;#,##0\)"/>
    <numFmt numFmtId="181" formatCode="_-* #,##0_$_-;\-* #,##0_$_-;_-* &quot;-&quot;_$_-;_-@_-"/>
    <numFmt numFmtId="182" formatCode="_-* #,##0.00&quot;$&quot;_-;\-* #,##0.00&quot;$&quot;_-;_-* &quot;-&quot;??&quot;$&quot;_-;_-@_-"/>
    <numFmt numFmtId="183" formatCode="_-* #,##0.00_$_-;\-* #,##0.00_$_-;_-* &quot;-&quot;??_$_-;_-@_-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0.000000"/>
    <numFmt numFmtId="189" formatCode="0.0000000"/>
    <numFmt numFmtId="190" formatCode="0.0000000000"/>
    <numFmt numFmtId="191" formatCode="#,##0.000000"/>
    <numFmt numFmtId="192" formatCode="0.000000000"/>
  </numFmts>
  <fonts count="52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sz val="10"/>
      <name val="Helv"/>
      <family val="0"/>
    </font>
    <font>
      <sz val="10"/>
      <name val="Arial"/>
      <family val="2"/>
    </font>
    <font>
      <sz val="10"/>
      <name val="MS Sans Serif"/>
      <family val="2"/>
    </font>
    <font>
      <sz val="8"/>
      <name val="Optima"/>
      <family val="0"/>
    </font>
    <font>
      <sz val="8"/>
      <name val="Helv"/>
      <family val="0"/>
    </font>
    <font>
      <sz val="10"/>
      <name val="NTHarmonica"/>
      <family val="0"/>
    </font>
    <font>
      <b/>
      <sz val="14"/>
      <name val="Franklin Gothic Medium"/>
      <family val="2"/>
    </font>
    <font>
      <b/>
      <sz val="9"/>
      <name val="Tahoma"/>
      <family val="2"/>
    </font>
    <font>
      <sz val="9"/>
      <name val="Tahoma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2"/>
      <name val="Arial Cyr"/>
      <family val="0"/>
    </font>
    <font>
      <sz val="8"/>
      <name val="Arial Cyr"/>
      <family val="0"/>
    </font>
    <font>
      <u val="single"/>
      <sz val="9"/>
      <color indexed="3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/>
      <top/>
      <bottom/>
    </border>
    <border>
      <left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/>
      <top style="thin"/>
      <bottom/>
    </border>
    <border>
      <left style="thin"/>
      <right style="medium"/>
      <top style="medium"/>
      <bottom/>
    </border>
    <border>
      <left style="thin"/>
      <right style="medium"/>
      <top/>
      <bottom/>
    </border>
  </borders>
  <cellStyleXfs count="7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181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0" fontId="5" fillId="0" borderId="0" applyFont="0" applyFill="0" applyBorder="0" applyAlignment="0" applyProtection="0"/>
    <xf numFmtId="182" fontId="4" fillId="0" borderId="0" applyFont="0" applyFill="0" applyBorder="0" applyAlignment="0" applyProtection="0"/>
    <xf numFmtId="0" fontId="6" fillId="0" borderId="0">
      <alignment/>
      <protection/>
    </xf>
    <xf numFmtId="0" fontId="7" fillId="0" borderId="0">
      <alignment/>
      <protection/>
    </xf>
    <xf numFmtId="0" fontId="7" fillId="0" borderId="0" applyNumberFormat="0">
      <alignment horizontal="left"/>
      <protection/>
    </xf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9" fillId="0" borderId="0" applyBorder="0">
      <alignment horizontal="center" vertical="center" wrapText="1"/>
      <protection/>
    </xf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10" fillId="0" borderId="6" applyBorder="0">
      <alignment horizontal="center" vertical="center" wrapText="1"/>
      <protection/>
    </xf>
    <xf numFmtId="4" fontId="11" fillId="28" borderId="7" applyBorder="0">
      <alignment horizontal="right"/>
      <protection/>
    </xf>
    <xf numFmtId="0" fontId="43" fillId="0" borderId="8" applyNumberFormat="0" applyFill="0" applyAlignment="0" applyProtection="0"/>
    <xf numFmtId="0" fontId="44" fillId="29" borderId="9" applyNumberFormat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18" fillId="0" borderId="0" applyNumberFormat="0" applyFill="0" applyBorder="0" applyAlignment="0" applyProtection="0"/>
    <xf numFmtId="0" fontId="47" fillId="31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2" borderId="10" applyNumberFormat="0" applyFont="0" applyAlignment="0" applyProtection="0"/>
    <xf numFmtId="9" fontId="0" fillId="0" borderId="0" applyFont="0" applyFill="0" applyBorder="0" applyAlignment="0" applyProtection="0"/>
    <xf numFmtId="0" fontId="49" fillId="0" borderId="11" applyNumberFormat="0" applyFill="0" applyAlignment="0" applyProtection="0"/>
    <xf numFmtId="0" fontId="3" fillId="0" borderId="0">
      <alignment/>
      <protection/>
    </xf>
    <xf numFmtId="0" fontId="50" fillId="0" borderId="0" applyNumberFormat="0" applyFill="0" applyBorder="0" applyAlignment="0" applyProtection="0"/>
    <xf numFmtId="171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" fontId="11" fillId="33" borderId="0" applyFont="0" applyBorder="0">
      <alignment horizontal="right"/>
      <protection/>
    </xf>
    <xf numFmtId="4" fontId="11" fillId="33" borderId="12" applyBorder="0">
      <alignment horizontal="right"/>
      <protection/>
    </xf>
    <xf numFmtId="0" fontId="51" fillId="34" borderId="0" applyNumberFormat="0" applyBorder="0" applyAlignment="0" applyProtection="0"/>
  </cellStyleXfs>
  <cellXfs count="177">
    <xf numFmtId="0" fontId="0" fillId="0" borderId="0" xfId="0" applyAlignment="1">
      <alignment/>
    </xf>
    <xf numFmtId="0" fontId="16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14" fillId="0" borderId="0" xfId="0" applyNumberFormat="1" applyFont="1" applyFill="1" applyBorder="1" applyAlignment="1" applyProtection="1">
      <alignment vertical="top"/>
      <protection locked="0"/>
    </xf>
    <xf numFmtId="0" fontId="14" fillId="0" borderId="0" xfId="0" applyNumberFormat="1" applyFont="1" applyFill="1" applyBorder="1" applyAlignment="1" applyProtection="1">
      <alignment vertical="top" wrapText="1"/>
      <protection locked="0"/>
    </xf>
    <xf numFmtId="0" fontId="14" fillId="0" borderId="0" xfId="0" applyFont="1" applyAlignment="1" applyProtection="1">
      <alignment/>
      <protection locked="0"/>
    </xf>
    <xf numFmtId="0" fontId="14" fillId="0" borderId="0" xfId="0" applyFont="1" applyAlignment="1" applyProtection="1">
      <alignment vertical="top" wrapText="1"/>
      <protection locked="0"/>
    </xf>
    <xf numFmtId="0" fontId="14" fillId="0" borderId="0" xfId="0" applyFont="1" applyAlignment="1" applyProtection="1">
      <alignment horizontal="right" vertical="top"/>
      <protection locked="0"/>
    </xf>
    <xf numFmtId="0" fontId="13" fillId="0" borderId="13" xfId="57" applyFont="1" applyBorder="1" applyProtection="1">
      <alignment horizontal="center" vertical="center" wrapText="1"/>
      <protection locked="0"/>
    </xf>
    <xf numFmtId="0" fontId="13" fillId="0" borderId="14" xfId="57" applyFont="1" applyBorder="1" applyProtection="1">
      <alignment horizontal="center" vertical="center" wrapText="1"/>
      <protection locked="0"/>
    </xf>
    <xf numFmtId="0" fontId="13" fillId="0" borderId="15" xfId="57" applyFont="1" applyBorder="1" applyProtection="1">
      <alignment horizontal="center" vertical="center" wrapText="1"/>
      <protection locked="0"/>
    </xf>
    <xf numFmtId="0" fontId="13" fillId="0" borderId="16" xfId="57" applyFont="1" applyBorder="1" applyProtection="1">
      <alignment horizontal="center" vertical="center" wrapText="1"/>
      <protection locked="0"/>
    </xf>
    <xf numFmtId="0" fontId="13" fillId="0" borderId="17" xfId="57" applyFont="1" applyBorder="1" applyProtection="1">
      <alignment horizontal="center" vertical="center" wrapText="1"/>
      <protection locked="0"/>
    </xf>
    <xf numFmtId="0" fontId="14" fillId="0" borderId="18" xfId="57" applyFont="1" applyBorder="1" applyProtection="1">
      <alignment horizontal="center" vertical="center" wrapText="1"/>
      <protection locked="0"/>
    </xf>
    <xf numFmtId="0" fontId="14" fillId="0" borderId="19" xfId="57" applyFont="1" applyBorder="1" applyAlignment="1" applyProtection="1">
      <alignment horizontal="center" vertical="center" wrapText="1"/>
      <protection locked="0"/>
    </xf>
    <xf numFmtId="0" fontId="14" fillId="0" borderId="20" xfId="57" applyFont="1" applyBorder="1" applyProtection="1">
      <alignment horizontal="center" vertical="center" wrapText="1"/>
      <protection locked="0"/>
    </xf>
    <xf numFmtId="0" fontId="14" fillId="0" borderId="21" xfId="57" applyFont="1" applyBorder="1" applyProtection="1">
      <alignment horizontal="center" vertical="center" wrapText="1"/>
      <protection locked="0"/>
    </xf>
    <xf numFmtId="0" fontId="0" fillId="0" borderId="0" xfId="0" applyFont="1" applyAlignment="1" applyProtection="1">
      <alignment/>
      <protection locked="0"/>
    </xf>
    <xf numFmtId="0" fontId="12" fillId="0" borderId="12" xfId="0" applyFont="1" applyBorder="1" applyAlignment="1" applyProtection="1">
      <alignment/>
      <protection locked="0"/>
    </xf>
    <xf numFmtId="0" fontId="12" fillId="0" borderId="22" xfId="0" applyFont="1" applyBorder="1" applyAlignment="1" applyProtection="1">
      <alignment vertical="top" wrapText="1"/>
      <protection locked="0"/>
    </xf>
    <xf numFmtId="0" fontId="12" fillId="0" borderId="23" xfId="0" applyFont="1" applyBorder="1" applyAlignment="1" applyProtection="1">
      <alignment/>
      <protection locked="0"/>
    </xf>
    <xf numFmtId="0" fontId="12" fillId="0" borderId="24" xfId="0" applyFont="1" applyBorder="1" applyAlignment="1" applyProtection="1">
      <alignment vertical="top" wrapText="1"/>
      <protection locked="0"/>
    </xf>
    <xf numFmtId="14" fontId="12" fillId="0" borderId="23" xfId="0" applyNumberFormat="1" applyFont="1" applyBorder="1" applyAlignment="1" applyProtection="1">
      <alignment/>
      <protection locked="0"/>
    </xf>
    <xf numFmtId="0" fontId="12" fillId="0" borderId="25" xfId="0" applyFont="1" applyBorder="1" applyAlignment="1" applyProtection="1">
      <alignment vertical="top" wrapText="1"/>
      <protection locked="0"/>
    </xf>
    <xf numFmtId="0" fontId="12" fillId="0" borderId="15" xfId="0" applyFont="1" applyBorder="1" applyAlignment="1" applyProtection="1">
      <alignment/>
      <protection locked="0"/>
    </xf>
    <xf numFmtId="0" fontId="12" fillId="0" borderId="26" xfId="0" applyFont="1" applyBorder="1" applyAlignment="1" applyProtection="1">
      <alignment vertical="top" wrapText="1"/>
      <protection locked="0"/>
    </xf>
    <xf numFmtId="0" fontId="12" fillId="0" borderId="18" xfId="0" applyFont="1" applyFill="1" applyBorder="1" applyAlignment="1" applyProtection="1">
      <alignment/>
      <protection locked="0"/>
    </xf>
    <xf numFmtId="0" fontId="12" fillId="0" borderId="19" xfId="0" applyFont="1" applyFill="1" applyBorder="1" applyAlignment="1" applyProtection="1">
      <alignment vertical="top" wrapText="1"/>
      <protection locked="0"/>
    </xf>
    <xf numFmtId="0" fontId="16" fillId="0" borderId="0" xfId="0" applyFont="1" applyFill="1" applyAlignment="1" applyProtection="1">
      <alignment/>
      <protection locked="0"/>
    </xf>
    <xf numFmtId="0" fontId="12" fillId="0" borderId="0" xfId="0" applyFont="1" applyFill="1" applyBorder="1" applyAlignment="1" applyProtection="1">
      <alignment/>
      <protection locked="0"/>
    </xf>
    <xf numFmtId="0" fontId="12" fillId="0" borderId="0" xfId="0" applyFont="1" applyFill="1" applyBorder="1" applyAlignment="1" applyProtection="1">
      <alignment vertical="top" wrapText="1"/>
      <protection locked="0"/>
    </xf>
    <xf numFmtId="178" fontId="12" fillId="0" borderId="0" xfId="75" applyNumberFormat="1" applyFont="1" applyFill="1" applyBorder="1" applyProtection="1">
      <alignment horizontal="right"/>
      <protection locked="0"/>
    </xf>
    <xf numFmtId="178" fontId="12" fillId="0" borderId="0" xfId="58" applyNumberFormat="1" applyFont="1" applyFill="1" applyBorder="1" applyProtection="1">
      <alignment horizontal="right"/>
      <protection locked="0"/>
    </xf>
    <xf numFmtId="0" fontId="12" fillId="0" borderId="0" xfId="0" applyFont="1" applyAlignment="1" applyProtection="1">
      <alignment/>
      <protection locked="0"/>
    </xf>
    <xf numFmtId="0" fontId="13" fillId="0" borderId="0" xfId="0" applyFont="1" applyAlignment="1" applyProtection="1">
      <alignment/>
      <protection locked="0"/>
    </xf>
    <xf numFmtId="0" fontId="13" fillId="0" borderId="12" xfId="0" applyFont="1" applyBorder="1" applyAlignment="1" applyProtection="1">
      <alignment horizontal="center" vertical="center"/>
      <protection locked="0"/>
    </xf>
    <xf numFmtId="49" fontId="13" fillId="0" borderId="13" xfId="0" applyNumberFormat="1" applyFont="1" applyBorder="1" applyAlignment="1" applyProtection="1">
      <alignment wrapText="1"/>
      <protection locked="0"/>
    </xf>
    <xf numFmtId="0" fontId="12" fillId="0" borderId="23" xfId="0" applyFont="1" applyBorder="1" applyAlignment="1" applyProtection="1">
      <alignment/>
      <protection locked="0"/>
    </xf>
    <xf numFmtId="0" fontId="12" fillId="0" borderId="7" xfId="0" applyFont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2" fillId="35" borderId="0" xfId="49" applyFill="1" applyBorder="1" applyAlignment="1" applyProtection="1">
      <alignment horizontal="center"/>
      <protection locked="0"/>
    </xf>
    <xf numFmtId="0" fontId="12" fillId="0" borderId="18" xfId="49" applyFont="1" applyFill="1" applyBorder="1" applyAlignment="1" applyProtection="1">
      <alignment horizontal="center"/>
      <protection locked="0"/>
    </xf>
    <xf numFmtId="0" fontId="12" fillId="0" borderId="20" xfId="49" applyFont="1" applyFill="1" applyBorder="1" applyAlignment="1" applyProtection="1">
      <alignment horizontal="left"/>
      <protection locked="0"/>
    </xf>
    <xf numFmtId="0" fontId="16" fillId="0" borderId="23" xfId="0" applyFont="1" applyBorder="1" applyAlignment="1" applyProtection="1">
      <alignment/>
      <protection locked="0"/>
    </xf>
    <xf numFmtId="0" fontId="12" fillId="0" borderId="7" xfId="0" applyFont="1" applyBorder="1" applyAlignment="1" applyProtection="1">
      <alignment wrapText="1"/>
      <protection locked="0"/>
    </xf>
    <xf numFmtId="0" fontId="0" fillId="0" borderId="23" xfId="0" applyBorder="1" applyAlignment="1" applyProtection="1">
      <alignment/>
      <protection locked="0"/>
    </xf>
    <xf numFmtId="0" fontId="12" fillId="0" borderId="0" xfId="0" applyFont="1" applyAlignment="1" applyProtection="1">
      <alignment horizontal="right" vertical="top"/>
      <protection locked="0"/>
    </xf>
    <xf numFmtId="0" fontId="14" fillId="0" borderId="21" xfId="57" applyFont="1" applyBorder="1" applyAlignment="1" applyProtection="1">
      <alignment horizontal="center" vertical="center" wrapText="1"/>
      <protection locked="0"/>
    </xf>
    <xf numFmtId="0" fontId="12" fillId="0" borderId="14" xfId="0" applyFont="1" applyBorder="1" applyAlignment="1" applyProtection="1">
      <alignment vertical="top" wrapText="1"/>
      <protection locked="0"/>
    </xf>
    <xf numFmtId="0" fontId="12" fillId="0" borderId="18" xfId="0" applyFont="1" applyBorder="1" applyAlignment="1" applyProtection="1">
      <alignment/>
      <protection locked="0"/>
    </xf>
    <xf numFmtId="0" fontId="12" fillId="0" borderId="20" xfId="0" applyFont="1" applyBorder="1" applyAlignment="1" applyProtection="1">
      <alignment/>
      <protection locked="0"/>
    </xf>
    <xf numFmtId="49" fontId="12" fillId="0" borderId="0" xfId="0" applyNumberFormat="1" applyFont="1" applyAlignment="1" applyProtection="1">
      <alignment wrapText="1"/>
      <protection locked="0"/>
    </xf>
    <xf numFmtId="0" fontId="12" fillId="35" borderId="0" xfId="0" applyFont="1" applyFill="1" applyBorder="1" applyAlignment="1" applyProtection="1">
      <alignment/>
      <protection locked="0"/>
    </xf>
    <xf numFmtId="0" fontId="0" fillId="35" borderId="0" xfId="0" applyFill="1" applyBorder="1" applyAlignment="1" applyProtection="1">
      <alignment/>
      <protection locked="0"/>
    </xf>
    <xf numFmtId="179" fontId="12" fillId="33" borderId="12" xfId="75" applyNumberFormat="1" applyFont="1" applyBorder="1" applyProtection="1">
      <alignment horizontal="right"/>
      <protection/>
    </xf>
    <xf numFmtId="179" fontId="12" fillId="33" borderId="13" xfId="75" applyNumberFormat="1" applyFont="1" applyBorder="1" applyProtection="1">
      <alignment horizontal="right"/>
      <protection/>
    </xf>
    <xf numFmtId="179" fontId="12" fillId="33" borderId="14" xfId="75" applyNumberFormat="1" applyFont="1" applyBorder="1" applyProtection="1">
      <alignment horizontal="right"/>
      <protection/>
    </xf>
    <xf numFmtId="179" fontId="12" fillId="33" borderId="7" xfId="75" applyNumberFormat="1" applyFont="1" applyBorder="1" applyProtection="1">
      <alignment horizontal="right"/>
      <protection/>
    </xf>
    <xf numFmtId="179" fontId="12" fillId="33" borderId="25" xfId="75" applyNumberFormat="1" applyFont="1" applyBorder="1" applyProtection="1">
      <alignment horizontal="right"/>
      <protection/>
    </xf>
    <xf numFmtId="179" fontId="12" fillId="0" borderId="23" xfId="0" applyNumberFormat="1" applyFont="1" applyBorder="1" applyAlignment="1" applyProtection="1">
      <alignment horizontal="center"/>
      <protection locked="0"/>
    </xf>
    <xf numFmtId="179" fontId="12" fillId="0" borderId="7" xfId="75" applyNumberFormat="1" applyFont="1" applyFill="1" applyBorder="1" applyAlignment="1" applyProtection="1">
      <alignment horizontal="center"/>
      <protection locked="0"/>
    </xf>
    <xf numFmtId="179" fontId="12" fillId="0" borderId="7" xfId="0" applyNumberFormat="1" applyFont="1" applyBorder="1" applyAlignment="1" applyProtection="1">
      <alignment horizontal="center"/>
      <protection locked="0"/>
    </xf>
    <xf numFmtId="179" fontId="12" fillId="0" borderId="25" xfId="0" applyNumberFormat="1" applyFont="1" applyBorder="1" applyAlignment="1" applyProtection="1">
      <alignment horizontal="center"/>
      <protection locked="0"/>
    </xf>
    <xf numFmtId="179" fontId="12" fillId="0" borderId="7" xfId="58" applyNumberFormat="1" applyFont="1" applyFill="1" applyBorder="1" applyAlignment="1" applyProtection="1">
      <alignment horizontal="center"/>
      <protection locked="0"/>
    </xf>
    <xf numFmtId="179" fontId="12" fillId="28" borderId="7" xfId="58" applyNumberFormat="1" applyFont="1" applyBorder="1" applyProtection="1">
      <alignment horizontal="right"/>
      <protection locked="0"/>
    </xf>
    <xf numFmtId="179" fontId="12" fillId="33" borderId="7" xfId="58" applyNumberFormat="1" applyFont="1" applyFill="1" applyBorder="1" applyProtection="1">
      <alignment horizontal="right"/>
      <protection/>
    </xf>
    <xf numFmtId="179" fontId="12" fillId="28" borderId="25" xfId="58" applyNumberFormat="1" applyFont="1" applyFill="1" applyBorder="1" applyProtection="1">
      <alignment horizontal="right"/>
      <protection locked="0"/>
    </xf>
    <xf numFmtId="179" fontId="12" fillId="33" borderId="25" xfId="58" applyNumberFormat="1" applyFont="1" applyFill="1" applyBorder="1" applyProtection="1">
      <alignment horizontal="right"/>
      <protection/>
    </xf>
    <xf numFmtId="179" fontId="12" fillId="33" borderId="23" xfId="75" applyNumberFormat="1" applyFont="1" applyBorder="1" applyProtection="1">
      <alignment horizontal="right"/>
      <protection/>
    </xf>
    <xf numFmtId="179" fontId="12" fillId="28" borderId="7" xfId="58" applyNumberFormat="1" applyFont="1" applyFill="1" applyBorder="1" applyAlignment="1" applyProtection="1">
      <alignment horizontal="center"/>
      <protection locked="0"/>
    </xf>
    <xf numFmtId="179" fontId="12" fillId="28" borderId="7" xfId="58" applyNumberFormat="1" applyFont="1" applyFill="1" applyBorder="1" applyProtection="1">
      <alignment horizontal="right"/>
      <protection locked="0"/>
    </xf>
    <xf numFmtId="179" fontId="12" fillId="28" borderId="7" xfId="75" applyNumberFormat="1" applyFont="1" applyFill="1" applyBorder="1" applyProtection="1">
      <alignment horizontal="right"/>
      <protection locked="0"/>
    </xf>
    <xf numFmtId="179" fontId="12" fillId="28" borderId="25" xfId="75" applyNumberFormat="1" applyFont="1" applyFill="1" applyBorder="1" applyProtection="1">
      <alignment horizontal="right"/>
      <protection locked="0"/>
    </xf>
    <xf numFmtId="179" fontId="12" fillId="28" borderId="25" xfId="58" applyNumberFormat="1" applyFont="1" applyBorder="1" applyProtection="1">
      <alignment horizontal="right"/>
      <protection locked="0"/>
    </xf>
    <xf numFmtId="179" fontId="12" fillId="33" borderId="15" xfId="75" applyNumberFormat="1" applyFont="1" applyBorder="1" applyProtection="1">
      <alignment horizontal="right"/>
      <protection/>
    </xf>
    <xf numFmtId="179" fontId="12" fillId="28" borderId="16" xfId="58" applyNumberFormat="1" applyFont="1" applyBorder="1" applyProtection="1">
      <alignment horizontal="right"/>
      <protection locked="0"/>
    </xf>
    <xf numFmtId="179" fontId="12" fillId="28" borderId="17" xfId="58" applyNumberFormat="1" applyFont="1" applyBorder="1" applyProtection="1">
      <alignment horizontal="right"/>
      <protection locked="0"/>
    </xf>
    <xf numFmtId="179" fontId="12" fillId="0" borderId="18" xfId="75" applyNumberFormat="1" applyFont="1" applyFill="1" applyBorder="1" applyProtection="1">
      <alignment horizontal="right"/>
      <protection/>
    </xf>
    <xf numFmtId="179" fontId="0" fillId="0" borderId="20" xfId="73" applyNumberFormat="1" applyFont="1" applyBorder="1" applyAlignment="1" applyProtection="1">
      <alignment vertical="top"/>
      <protection/>
    </xf>
    <xf numFmtId="179" fontId="0" fillId="0" borderId="21" xfId="73" applyNumberFormat="1" applyFont="1" applyBorder="1" applyAlignment="1" applyProtection="1">
      <alignment vertical="top"/>
      <protection/>
    </xf>
    <xf numFmtId="179" fontId="12" fillId="0" borderId="27" xfId="75" applyNumberFormat="1" applyFont="1" applyFill="1" applyBorder="1" applyProtection="1">
      <alignment horizontal="right"/>
      <protection/>
    </xf>
    <xf numFmtId="179" fontId="0" fillId="0" borderId="19" xfId="73" applyNumberFormat="1" applyFont="1" applyBorder="1" applyAlignment="1" applyProtection="1">
      <alignment vertical="top"/>
      <protection/>
    </xf>
    <xf numFmtId="175" fontId="12" fillId="33" borderId="7" xfId="0" applyNumberFormat="1" applyFont="1" applyFill="1" applyBorder="1" applyAlignment="1" applyProtection="1">
      <alignment/>
      <protection/>
    </xf>
    <xf numFmtId="175" fontId="12" fillId="28" borderId="7" xfId="0" applyNumberFormat="1" applyFont="1" applyFill="1" applyBorder="1" applyAlignment="1" applyProtection="1">
      <alignment/>
      <protection locked="0"/>
    </xf>
    <xf numFmtId="175" fontId="12" fillId="28" borderId="25" xfId="0" applyNumberFormat="1" applyFont="1" applyFill="1" applyBorder="1" applyAlignment="1" applyProtection="1">
      <alignment/>
      <protection locked="0"/>
    </xf>
    <xf numFmtId="175" fontId="2" fillId="35" borderId="0" xfId="49" applyNumberFormat="1" applyFill="1" applyBorder="1" applyAlignment="1" applyProtection="1">
      <alignment horizontal="center"/>
      <protection locked="0"/>
    </xf>
    <xf numFmtId="175" fontId="12" fillId="33" borderId="20" xfId="49" applyNumberFormat="1" applyFont="1" applyFill="1" applyBorder="1" applyAlignment="1" applyProtection="1">
      <alignment horizontal="right"/>
      <protection/>
    </xf>
    <xf numFmtId="175" fontId="12" fillId="33" borderId="21" xfId="49" applyNumberFormat="1" applyFont="1" applyFill="1" applyBorder="1" applyAlignment="1" applyProtection="1">
      <alignment horizontal="right"/>
      <protection/>
    </xf>
    <xf numFmtId="175" fontId="12" fillId="33" borderId="20" xfId="0" applyNumberFormat="1" applyFont="1" applyFill="1" applyBorder="1" applyAlignment="1" applyProtection="1">
      <alignment/>
      <protection/>
    </xf>
    <xf numFmtId="175" fontId="12" fillId="33" borderId="21" xfId="0" applyNumberFormat="1" applyFont="1" applyFill="1" applyBorder="1" applyAlignment="1" applyProtection="1">
      <alignment/>
      <protection/>
    </xf>
    <xf numFmtId="175" fontId="12" fillId="33" borderId="20" xfId="0" applyNumberFormat="1" applyFont="1" applyFill="1" applyBorder="1" applyAlignment="1" applyProtection="1">
      <alignment/>
      <protection/>
    </xf>
    <xf numFmtId="175" fontId="12" fillId="33" borderId="21" xfId="0" applyNumberFormat="1" applyFont="1" applyFill="1" applyBorder="1" applyAlignment="1" applyProtection="1">
      <alignment/>
      <protection/>
    </xf>
    <xf numFmtId="179" fontId="12" fillId="33" borderId="22" xfId="75" applyNumberFormat="1" applyFont="1" applyBorder="1" applyProtection="1">
      <alignment horizontal="right"/>
      <protection/>
    </xf>
    <xf numFmtId="179" fontId="12" fillId="0" borderId="23" xfId="0" applyNumberFormat="1" applyFont="1" applyFill="1" applyBorder="1" applyAlignment="1" applyProtection="1">
      <alignment horizontal="center"/>
      <protection locked="0"/>
    </xf>
    <xf numFmtId="179" fontId="12" fillId="33" borderId="24" xfId="75" applyNumberFormat="1" applyFont="1" applyBorder="1" applyProtection="1">
      <alignment horizontal="right"/>
      <protection/>
    </xf>
    <xf numFmtId="179" fontId="12" fillId="0" borderId="7" xfId="0" applyNumberFormat="1" applyFont="1" applyFill="1" applyBorder="1" applyAlignment="1" applyProtection="1">
      <alignment horizontal="center"/>
      <protection locked="0"/>
    </xf>
    <xf numFmtId="179" fontId="12" fillId="0" borderId="24" xfId="0" applyNumberFormat="1" applyFont="1" applyBorder="1" applyAlignment="1" applyProtection="1">
      <alignment horizontal="center"/>
      <protection locked="0"/>
    </xf>
    <xf numFmtId="179" fontId="12" fillId="33" borderId="23" xfId="75" applyNumberFormat="1" applyFont="1" applyFill="1" applyBorder="1" applyProtection="1">
      <alignment horizontal="right"/>
      <protection/>
    </xf>
    <xf numFmtId="179" fontId="12" fillId="33" borderId="23" xfId="75" applyNumberFormat="1" applyFont="1" applyBorder="1" applyProtection="1">
      <alignment horizontal="right"/>
      <protection/>
    </xf>
    <xf numFmtId="179" fontId="12" fillId="28" borderId="7" xfId="75" applyNumberFormat="1" applyFont="1" applyFill="1" applyBorder="1" applyProtection="1">
      <alignment horizontal="right"/>
      <protection locked="0"/>
    </xf>
    <xf numFmtId="179" fontId="12" fillId="28" borderId="24" xfId="75" applyNumberFormat="1" applyFont="1" applyFill="1" applyBorder="1" applyProtection="1">
      <alignment horizontal="right"/>
      <protection locked="0"/>
    </xf>
    <xf numFmtId="179" fontId="12" fillId="28" borderId="25" xfId="75" applyNumberFormat="1" applyFont="1" applyFill="1" applyBorder="1" applyProtection="1">
      <alignment horizontal="right"/>
      <protection locked="0"/>
    </xf>
    <xf numFmtId="179" fontId="12" fillId="0" borderId="20" xfId="0" applyNumberFormat="1" applyFont="1" applyBorder="1" applyAlignment="1" applyProtection="1">
      <alignment/>
      <protection/>
    </xf>
    <xf numFmtId="179" fontId="16" fillId="0" borderId="20" xfId="0" applyNumberFormat="1" applyFont="1" applyBorder="1" applyAlignment="1" applyProtection="1">
      <alignment/>
      <protection/>
    </xf>
    <xf numFmtId="175" fontId="12" fillId="35" borderId="0" xfId="0" applyNumberFormat="1" applyFont="1" applyFill="1" applyBorder="1" applyAlignment="1" applyProtection="1">
      <alignment/>
      <protection locked="0"/>
    </xf>
    <xf numFmtId="175" fontId="12" fillId="33" borderId="7" xfId="0" applyNumberFormat="1" applyFont="1" applyFill="1" applyBorder="1" applyAlignment="1" applyProtection="1">
      <alignment/>
      <protection locked="0"/>
    </xf>
    <xf numFmtId="175" fontId="12" fillId="33" borderId="20" xfId="49" applyNumberFormat="1" applyFont="1" applyFill="1" applyBorder="1" applyAlignment="1" applyProtection="1">
      <alignment horizontal="right"/>
      <protection locked="0"/>
    </xf>
    <xf numFmtId="175" fontId="12" fillId="33" borderId="21" xfId="49" applyNumberFormat="1" applyFont="1" applyFill="1" applyBorder="1" applyAlignment="1" applyProtection="1">
      <alignment horizontal="right"/>
      <protection locked="0"/>
    </xf>
    <xf numFmtId="175" fontId="12" fillId="33" borderId="20" xfId="0" applyNumberFormat="1" applyFont="1" applyFill="1" applyBorder="1" applyAlignment="1" applyProtection="1">
      <alignment/>
      <protection locked="0"/>
    </xf>
    <xf numFmtId="175" fontId="12" fillId="33" borderId="21" xfId="0" applyNumberFormat="1" applyFont="1" applyFill="1" applyBorder="1" applyAlignment="1" applyProtection="1">
      <alignment/>
      <protection locked="0"/>
    </xf>
    <xf numFmtId="175" fontId="12" fillId="33" borderId="20" xfId="0" applyNumberFormat="1" applyFont="1" applyFill="1" applyBorder="1" applyAlignment="1" applyProtection="1">
      <alignment/>
      <protection locked="0"/>
    </xf>
    <xf numFmtId="175" fontId="12" fillId="33" borderId="21" xfId="0" applyNumberFormat="1" applyFont="1" applyFill="1" applyBorder="1" applyAlignment="1" applyProtection="1">
      <alignment/>
      <protection locked="0"/>
    </xf>
    <xf numFmtId="179" fontId="12" fillId="33" borderId="12" xfId="75" applyNumberFormat="1" applyFont="1" applyBorder="1" applyProtection="1">
      <alignment horizontal="right"/>
      <protection locked="0"/>
    </xf>
    <xf numFmtId="179" fontId="12" fillId="33" borderId="13" xfId="75" applyNumberFormat="1" applyFont="1" applyBorder="1" applyProtection="1">
      <alignment horizontal="right"/>
      <protection locked="0"/>
    </xf>
    <xf numFmtId="179" fontId="12" fillId="33" borderId="14" xfId="75" applyNumberFormat="1" applyFont="1" applyBorder="1" applyProtection="1">
      <alignment horizontal="right"/>
      <protection locked="0"/>
    </xf>
    <xf numFmtId="179" fontId="12" fillId="33" borderId="7" xfId="75" applyNumberFormat="1" applyFont="1" applyBorder="1" applyProtection="1">
      <alignment horizontal="right"/>
      <protection locked="0"/>
    </xf>
    <xf numFmtId="179" fontId="12" fillId="33" borderId="25" xfId="75" applyNumberFormat="1" applyFont="1" applyBorder="1" applyProtection="1">
      <alignment horizontal="right"/>
      <protection locked="0"/>
    </xf>
    <xf numFmtId="179" fontId="12" fillId="33" borderId="7" xfId="58" applyNumberFormat="1" applyFont="1" applyFill="1" applyBorder="1" applyProtection="1">
      <alignment horizontal="right"/>
      <protection locked="0"/>
    </xf>
    <xf numFmtId="179" fontId="12" fillId="33" borderId="25" xfId="58" applyNumberFormat="1" applyFont="1" applyFill="1" applyBorder="1" applyProtection="1">
      <alignment horizontal="right"/>
      <protection locked="0"/>
    </xf>
    <xf numFmtId="179" fontId="12" fillId="33" borderId="23" xfId="75" applyNumberFormat="1" applyFont="1" applyBorder="1" applyProtection="1">
      <alignment horizontal="right"/>
      <protection locked="0"/>
    </xf>
    <xf numFmtId="179" fontId="12" fillId="33" borderId="15" xfId="75" applyNumberFormat="1" applyFont="1" applyBorder="1" applyProtection="1">
      <alignment horizontal="right"/>
      <protection locked="0"/>
    </xf>
    <xf numFmtId="179" fontId="12" fillId="0" borderId="18" xfId="75" applyNumberFormat="1" applyFont="1" applyFill="1" applyBorder="1" applyProtection="1">
      <alignment horizontal="right"/>
      <protection locked="0"/>
    </xf>
    <xf numFmtId="179" fontId="0" fillId="0" borderId="20" xfId="73" applyNumberFormat="1" applyFont="1" applyBorder="1" applyAlignment="1" applyProtection="1">
      <alignment vertical="top"/>
      <protection locked="0"/>
    </xf>
    <xf numFmtId="179" fontId="0" fillId="0" borderId="21" xfId="73" applyNumberFormat="1" applyFont="1" applyBorder="1" applyAlignment="1" applyProtection="1">
      <alignment vertical="top"/>
      <protection locked="0"/>
    </xf>
    <xf numFmtId="179" fontId="12" fillId="0" borderId="27" xfId="75" applyNumberFormat="1" applyFont="1" applyFill="1" applyBorder="1" applyProtection="1">
      <alignment horizontal="right"/>
      <protection locked="0"/>
    </xf>
    <xf numFmtId="179" fontId="0" fillId="0" borderId="19" xfId="73" applyNumberFormat="1" applyFont="1" applyBorder="1" applyAlignment="1" applyProtection="1">
      <alignment vertical="top"/>
      <protection locked="0"/>
    </xf>
    <xf numFmtId="179" fontId="12" fillId="33" borderId="22" xfId="75" applyNumberFormat="1" applyFont="1" applyBorder="1" applyProtection="1">
      <alignment horizontal="right"/>
      <protection locked="0"/>
    </xf>
    <xf numFmtId="179" fontId="12" fillId="33" borderId="24" xfId="75" applyNumberFormat="1" applyFont="1" applyBorder="1" applyProtection="1">
      <alignment horizontal="right"/>
      <protection locked="0"/>
    </xf>
    <xf numFmtId="179" fontId="12" fillId="33" borderId="23" xfId="75" applyNumberFormat="1" applyFont="1" applyFill="1" applyBorder="1" applyProtection="1">
      <alignment horizontal="right"/>
      <protection locked="0"/>
    </xf>
    <xf numFmtId="179" fontId="12" fillId="33" borderId="23" xfId="75" applyNumberFormat="1" applyFont="1" applyBorder="1" applyProtection="1">
      <alignment horizontal="right"/>
      <protection locked="0"/>
    </xf>
    <xf numFmtId="179" fontId="12" fillId="0" borderId="20" xfId="0" applyNumberFormat="1" applyFont="1" applyBorder="1" applyAlignment="1" applyProtection="1">
      <alignment/>
      <protection locked="0"/>
    </xf>
    <xf numFmtId="179" fontId="12" fillId="36" borderId="28" xfId="0" applyNumberFormat="1" applyFont="1" applyFill="1" applyBorder="1" applyAlignment="1" applyProtection="1">
      <alignment horizontal="right"/>
      <protection locked="0"/>
    </xf>
    <xf numFmtId="179" fontId="12" fillId="36" borderId="29" xfId="0" applyNumberFormat="1" applyFont="1" applyFill="1" applyBorder="1" applyAlignment="1" applyProtection="1">
      <alignment horizontal="right"/>
      <protection locked="0"/>
    </xf>
    <xf numFmtId="179" fontId="12" fillId="36" borderId="7" xfId="0" applyNumberFormat="1" applyFont="1" applyFill="1" applyBorder="1" applyAlignment="1" applyProtection="1">
      <alignment horizontal="right"/>
      <protection locked="0"/>
    </xf>
    <xf numFmtId="179" fontId="12" fillId="36" borderId="30" xfId="0" applyNumberFormat="1" applyFont="1" applyFill="1" applyBorder="1" applyAlignment="1" applyProtection="1">
      <alignment horizontal="right"/>
      <protection locked="0"/>
    </xf>
    <xf numFmtId="179" fontId="12" fillId="36" borderId="31" xfId="0" applyNumberFormat="1" applyFont="1" applyFill="1" applyBorder="1" applyAlignment="1" applyProtection="1">
      <alignment horizontal="right"/>
      <protection locked="0"/>
    </xf>
    <xf numFmtId="179" fontId="12" fillId="36" borderId="32" xfId="0" applyNumberFormat="1" applyFont="1" applyFill="1" applyBorder="1" applyAlignment="1" applyProtection="1">
      <alignment horizontal="right"/>
      <protection locked="0"/>
    </xf>
    <xf numFmtId="179" fontId="12" fillId="36" borderId="33" xfId="0" applyNumberFormat="1" applyFont="1" applyFill="1" applyBorder="1" applyAlignment="1" applyProtection="1">
      <alignment horizontal="right"/>
      <protection locked="0"/>
    </xf>
    <xf numFmtId="179" fontId="12" fillId="36" borderId="34" xfId="0" applyNumberFormat="1" applyFont="1" applyFill="1" applyBorder="1" applyAlignment="1" applyProtection="1">
      <alignment horizontal="right"/>
      <protection locked="0"/>
    </xf>
    <xf numFmtId="179" fontId="12" fillId="36" borderId="35" xfId="0" applyNumberFormat="1" applyFont="1" applyFill="1" applyBorder="1" applyAlignment="1" applyProtection="1">
      <alignment horizontal="right"/>
      <protection locked="0"/>
    </xf>
    <xf numFmtId="0" fontId="12" fillId="0" borderId="36" xfId="0" applyFont="1" applyBorder="1" applyAlignment="1" applyProtection="1">
      <alignment/>
      <protection locked="0"/>
    </xf>
    <xf numFmtId="0" fontId="12" fillId="0" borderId="29" xfId="0" applyFont="1" applyBorder="1" applyAlignment="1" applyProtection="1">
      <alignment/>
      <protection locked="0"/>
    </xf>
    <xf numFmtId="175" fontId="12" fillId="36" borderId="7" xfId="0" applyNumberFormat="1" applyFont="1" applyFill="1" applyBorder="1" applyAlignment="1" applyProtection="1">
      <alignment/>
      <protection locked="0"/>
    </xf>
    <xf numFmtId="175" fontId="12" fillId="36" borderId="28" xfId="0" applyNumberFormat="1" applyFont="1" applyFill="1" applyBorder="1" applyAlignment="1" applyProtection="1">
      <alignment/>
      <protection locked="0"/>
    </xf>
    <xf numFmtId="175" fontId="12" fillId="36" borderId="30" xfId="0" applyNumberFormat="1" applyFont="1" applyFill="1" applyBorder="1" applyAlignment="1" applyProtection="1">
      <alignment/>
      <protection locked="0"/>
    </xf>
    <xf numFmtId="179" fontId="12" fillId="36" borderId="37" xfId="0" applyNumberFormat="1" applyFont="1" applyFill="1" applyBorder="1" applyAlignment="1" applyProtection="1">
      <alignment horizontal="right"/>
      <protection locked="0"/>
    </xf>
    <xf numFmtId="179" fontId="12" fillId="36" borderId="25" xfId="0" applyNumberFormat="1" applyFont="1" applyFill="1" applyBorder="1" applyAlignment="1" applyProtection="1">
      <alignment horizontal="right"/>
      <protection locked="0"/>
    </xf>
    <xf numFmtId="179" fontId="12" fillId="0" borderId="0" xfId="0" applyNumberFormat="1" applyFont="1" applyAlignment="1" applyProtection="1">
      <alignment/>
      <protection locked="0"/>
    </xf>
    <xf numFmtId="179" fontId="16" fillId="0" borderId="0" xfId="0" applyNumberFormat="1" applyFont="1" applyAlignment="1" applyProtection="1">
      <alignment/>
      <protection locked="0"/>
    </xf>
    <xf numFmtId="179" fontId="0" fillId="0" borderId="0" xfId="0" applyNumberFormat="1" applyAlignment="1" applyProtection="1">
      <alignment/>
      <protection locked="0"/>
    </xf>
    <xf numFmtId="175" fontId="12" fillId="36" borderId="31" xfId="0" applyNumberFormat="1" applyFont="1" applyFill="1" applyBorder="1" applyAlignment="1" applyProtection="1">
      <alignment/>
      <protection locked="0"/>
    </xf>
    <xf numFmtId="175" fontId="12" fillId="36" borderId="29" xfId="0" applyNumberFormat="1" applyFont="1" applyFill="1" applyBorder="1" applyAlignment="1" applyProtection="1">
      <alignment/>
      <protection locked="0"/>
    </xf>
    <xf numFmtId="175" fontId="12" fillId="36" borderId="25" xfId="0" applyNumberFormat="1" applyFont="1" applyFill="1" applyBorder="1" applyAlignment="1" applyProtection="1">
      <alignment/>
      <protection locked="0"/>
    </xf>
    <xf numFmtId="179" fontId="14" fillId="0" borderId="0" xfId="0" applyNumberFormat="1" applyFont="1" applyFill="1" applyBorder="1" applyAlignment="1" applyProtection="1">
      <alignment vertical="top" wrapText="1"/>
      <protection locked="0"/>
    </xf>
    <xf numFmtId="179" fontId="12" fillId="36" borderId="28" xfId="0" applyNumberFormat="1" applyFont="1" applyFill="1" applyBorder="1" applyAlignment="1" applyProtection="1">
      <alignment horizontal="center"/>
      <protection locked="0"/>
    </xf>
    <xf numFmtId="179" fontId="12" fillId="36" borderId="29" xfId="0" applyNumberFormat="1" applyFont="1" applyFill="1" applyBorder="1" applyAlignment="1" applyProtection="1">
      <alignment horizontal="center"/>
      <protection locked="0"/>
    </xf>
    <xf numFmtId="179" fontId="14" fillId="0" borderId="0" xfId="0" applyNumberFormat="1" applyFont="1" applyAlignment="1" applyProtection="1">
      <alignment/>
      <protection locked="0"/>
    </xf>
    <xf numFmtId="179" fontId="12" fillId="36" borderId="38" xfId="0" applyNumberFormat="1" applyFont="1" applyFill="1" applyBorder="1" applyAlignment="1" applyProtection="1">
      <alignment horizontal="right"/>
      <protection locked="0"/>
    </xf>
    <xf numFmtId="175" fontId="12" fillId="36" borderId="32" xfId="0" applyNumberFormat="1" applyFont="1" applyFill="1" applyBorder="1" applyAlignment="1" applyProtection="1">
      <alignment/>
      <protection locked="0"/>
    </xf>
    <xf numFmtId="0" fontId="12" fillId="0" borderId="39" xfId="0" applyFont="1" applyBorder="1" applyAlignment="1" applyProtection="1">
      <alignment vertical="top" wrapText="1"/>
      <protection locked="0"/>
    </xf>
    <xf numFmtId="0" fontId="12" fillId="0" borderId="28" xfId="0" applyFont="1" applyBorder="1" applyAlignment="1" applyProtection="1">
      <alignment wrapText="1"/>
      <protection locked="0"/>
    </xf>
    <xf numFmtId="0" fontId="13" fillId="0" borderId="12" xfId="57" applyFont="1" applyBorder="1" applyProtection="1">
      <alignment horizontal="center" vertical="center" wrapText="1"/>
      <protection locked="0"/>
    </xf>
    <xf numFmtId="0" fontId="13" fillId="0" borderId="13" xfId="57" applyFont="1" applyBorder="1" applyProtection="1">
      <alignment horizontal="center" vertical="center" wrapText="1"/>
      <protection locked="0"/>
    </xf>
    <xf numFmtId="0" fontId="13" fillId="0" borderId="14" xfId="57" applyFont="1" applyBorder="1" applyProtection="1">
      <alignment horizontal="center" vertical="center" wrapText="1"/>
      <protection locked="0"/>
    </xf>
    <xf numFmtId="0" fontId="2" fillId="35" borderId="40" xfId="49" applyFont="1" applyFill="1" applyBorder="1" applyAlignment="1" applyProtection="1">
      <alignment horizontal="center"/>
      <protection locked="0"/>
    </xf>
    <xf numFmtId="0" fontId="2" fillId="35" borderId="0" xfId="49" applyFill="1" applyBorder="1" applyAlignment="1" applyProtection="1">
      <alignment horizontal="center"/>
      <protection locked="0"/>
    </xf>
    <xf numFmtId="0" fontId="13" fillId="0" borderId="15" xfId="57" applyFont="1" applyBorder="1" applyProtection="1">
      <alignment horizontal="center" vertical="center" wrapText="1"/>
      <protection locked="0"/>
    </xf>
    <xf numFmtId="0" fontId="13" fillId="0" borderId="22" xfId="57" applyFont="1" applyBorder="1" applyAlignment="1" applyProtection="1">
      <alignment horizontal="center" vertical="center" wrapText="1"/>
      <protection locked="0"/>
    </xf>
    <xf numFmtId="0" fontId="13" fillId="0" borderId="41" xfId="57" applyFont="1" applyBorder="1" applyAlignment="1" applyProtection="1">
      <alignment horizontal="center" vertical="center" wrapText="1"/>
      <protection locked="0"/>
    </xf>
    <xf numFmtId="0" fontId="2" fillId="35" borderId="0" xfId="49" applyFont="1" applyFill="1" applyBorder="1" applyAlignment="1" applyProtection="1">
      <alignment horizontal="center"/>
      <protection locked="0"/>
    </xf>
    <xf numFmtId="0" fontId="12" fillId="0" borderId="0" xfId="0" applyFont="1" applyFill="1" applyAlignment="1" applyProtection="1">
      <alignment horizontal="center"/>
      <protection locked="0"/>
    </xf>
    <xf numFmtId="0" fontId="15" fillId="0" borderId="0" xfId="52" applyFont="1" applyAlignment="1" applyProtection="1">
      <alignment horizontal="center" vertical="center" wrapText="1"/>
      <protection locked="0"/>
    </xf>
    <xf numFmtId="0" fontId="12" fillId="0" borderId="0" xfId="0" applyFont="1" applyAlignment="1" applyProtection="1">
      <alignment horizontal="center" vertical="top"/>
      <protection locked="0"/>
    </xf>
    <xf numFmtId="0" fontId="0" fillId="0" borderId="0" xfId="0" applyAlignment="1" applyProtection="1">
      <alignment horizontal="center"/>
      <protection locked="0"/>
    </xf>
    <xf numFmtId="0" fontId="13" fillId="0" borderId="42" xfId="57" applyFont="1" applyBorder="1" applyAlignment="1" applyProtection="1">
      <alignment horizontal="center" vertical="center" wrapText="1"/>
      <protection locked="0"/>
    </xf>
    <xf numFmtId="0" fontId="13" fillId="0" borderId="43" xfId="57" applyFont="1" applyBorder="1" applyAlignment="1" applyProtection="1">
      <alignment horizontal="center" vertical="center" wrapText="1"/>
      <protection locked="0"/>
    </xf>
    <xf numFmtId="0" fontId="12" fillId="0" borderId="0" xfId="0" applyFont="1" applyAlignment="1" applyProtection="1">
      <alignment horizontal="center"/>
      <protection locked="0"/>
    </xf>
  </cellXfs>
  <cellStyles count="6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Comma [0]_laroux" xfId="33"/>
    <cellStyle name="Comma_laroux" xfId="34"/>
    <cellStyle name="Currency [0]" xfId="35"/>
    <cellStyle name="Currency_laroux" xfId="36"/>
    <cellStyle name="Normal_ASUS" xfId="37"/>
    <cellStyle name="Normal1" xfId="38"/>
    <cellStyle name="Price_Body" xfId="39"/>
    <cellStyle name="Акцент1" xfId="40"/>
    <cellStyle name="Акцент2" xfId="41"/>
    <cellStyle name="Акцент3" xfId="42"/>
    <cellStyle name="Акцент4" xfId="43"/>
    <cellStyle name="Акцент5" xfId="44"/>
    <cellStyle name="Акцент6" xfId="45"/>
    <cellStyle name="Ввод " xfId="46"/>
    <cellStyle name="Вывод" xfId="47"/>
    <cellStyle name="Вычисление" xfId="48"/>
    <cellStyle name="Hyperlink" xfId="49"/>
    <cellStyle name="Currency" xfId="50"/>
    <cellStyle name="Currency [0]" xfId="51"/>
    <cellStyle name="Заголовок" xfId="52"/>
    <cellStyle name="Заголовок 1" xfId="53"/>
    <cellStyle name="Заголовок 2" xfId="54"/>
    <cellStyle name="Заголовок 3" xfId="55"/>
    <cellStyle name="Заголовок 4" xfId="56"/>
    <cellStyle name="ЗаголовокСтолбца" xfId="57"/>
    <cellStyle name="Значение" xfId="58"/>
    <cellStyle name="Итог" xfId="59"/>
    <cellStyle name="Контрольная ячейка" xfId="60"/>
    <cellStyle name="Название" xfId="61"/>
    <cellStyle name="Нейтральный" xfId="62"/>
    <cellStyle name="Followed Hyperlink" xfId="63"/>
    <cellStyle name="Плохой" xfId="64"/>
    <cellStyle name="Пояснение" xfId="65"/>
    <cellStyle name="Примечание" xfId="66"/>
    <cellStyle name="Percent" xfId="67"/>
    <cellStyle name="Связанная ячейка" xfId="68"/>
    <cellStyle name="Стиль 1" xfId="69"/>
    <cellStyle name="Текст предупреждения" xfId="70"/>
    <cellStyle name="Тысячи [0]_3Com" xfId="71"/>
    <cellStyle name="Тысячи_3Com" xfId="72"/>
    <cellStyle name="Comma" xfId="73"/>
    <cellStyle name="Comma [0]" xfId="74"/>
    <cellStyle name="Формула" xfId="75"/>
    <cellStyle name="ФормулаВБ" xfId="76"/>
    <cellStyle name="Хороший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\USERS\5%20&#1058;&#1045;&#1055;&#1051;&#1054;&#1042;&#1040;&#1071;%20&#1069;&#1053;&#1045;&#1056;&#1043;&#1048;&#1071;\&#1069;&#1082;&#1089;&#1087;&#1077;&#1088;&#1090;&#1080;&#1079;&#1072;%202007\&#1090;&#1072;&#1073;&#1083;&#1080;&#1094;&#1072;%20&#1092;&#1089;&#109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nina\c\&#1052;&#1086;&#1080;%20&#1076;&#1086;&#1082;&#1091;&#1084;&#1077;&#1085;&#1090;&#1099;\fek%202002\FEK%202002.&#105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СЦТ"/>
      <sheetName val="1.1"/>
      <sheetName val="1.2"/>
      <sheetName val="2.1"/>
      <sheetName val="2.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8.1"/>
      <sheetName val="18.2"/>
      <sheetName val="19"/>
      <sheetName val="19.1.1"/>
      <sheetName val="19.1.2"/>
      <sheetName val="19.2"/>
      <sheetName val="20"/>
      <sheetName val="20.1"/>
      <sheetName val="21"/>
      <sheetName val="21.1"/>
      <sheetName val="21.2.1"/>
      <sheetName val="21.2.2"/>
      <sheetName val="21.3"/>
      <sheetName val="21.4"/>
      <sheetName val="22"/>
      <sheetName val="23"/>
      <sheetName val="24"/>
      <sheetName val="24.1"/>
      <sheetName val="25"/>
      <sheetName val="25.1"/>
      <sheetName val="26"/>
      <sheetName val="27"/>
      <sheetName val="28"/>
      <sheetName val="28.1"/>
      <sheetName val="28.2"/>
      <sheetName val="28.3"/>
      <sheetName val="29"/>
      <sheetName val="P2.1"/>
      <sheetName val="P2.2"/>
      <sheetName val="2.3"/>
      <sheetName val="таблица фст"/>
      <sheetName val="Производство электроэнергии"/>
      <sheetName val=" НВВ передача"/>
      <sheetName val="Данные"/>
    </sheetNames>
    <sheetDataSet>
      <sheetData sheetId="0">
        <row r="14">
          <cell r="B14">
            <v>2005</v>
          </cell>
        </row>
        <row r="15">
          <cell r="B15">
            <v>2004</v>
          </cell>
        </row>
      </sheetData>
      <sheetData sheetId="10">
        <row r="15">
          <cell r="C15">
            <v>0</v>
          </cell>
        </row>
        <row r="24">
          <cell r="C24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вод. табл."/>
      <sheetName val="Мощность"/>
      <sheetName val="Отпуск ээ"/>
      <sheetName val="Аморт-я"/>
      <sheetName val="Зарплата"/>
      <sheetName val="Вспом. мат-лы"/>
      <sheetName val="Услуги"/>
      <sheetName val="Ремонт"/>
      <sheetName val="Кредиты"/>
      <sheetName val="Прочие затраты"/>
      <sheetName val="соцразвитие"/>
      <sheetName val="Лист13"/>
      <sheetName val="Лист14"/>
      <sheetName val="Лист15"/>
      <sheetName val="Лист16"/>
      <sheetName val="ИТОГИ  по Н,Р,Э,Q"/>
      <sheetName val="Заголовок"/>
      <sheetName val="6"/>
      <sheetName val="эл ст"/>
      <sheetName val="Справочники"/>
      <sheetName val="Закупки"/>
      <sheetName val="Макро"/>
      <sheetName val="Производство электроэнергии"/>
      <sheetName val="УЗ-22(2002)"/>
      <sheetName val="УЗ-21(1кв.) (2)"/>
      <sheetName val="УЗ-21(2002)"/>
      <sheetName val="УЗ-22(3кв.) (2)"/>
      <sheetName val="10"/>
      <sheetName val="11"/>
      <sheetName val="12"/>
      <sheetName val="18.1"/>
      <sheetName val="19.1.1"/>
      <sheetName val="19.1.2"/>
      <sheetName val="19.2"/>
      <sheetName val="2.1"/>
      <sheetName val="21.1"/>
      <sheetName val="21.2.1"/>
      <sheetName val="21.2.2"/>
      <sheetName val="21.4"/>
      <sheetName val="27"/>
      <sheetName val="28.3"/>
      <sheetName val="29"/>
      <sheetName val="7"/>
      <sheetName val="1.1"/>
      <sheetName val="1.2"/>
      <sheetName val="14"/>
      <sheetName val="16"/>
      <sheetName val="18.2"/>
      <sheetName val="18"/>
      <sheetName val="2.2"/>
      <sheetName val="20.1"/>
      <sheetName val="21.3"/>
      <sheetName val="22"/>
      <sheetName val="23"/>
      <sheetName val="24"/>
      <sheetName val="24.1"/>
      <sheetName val="25.1"/>
      <sheetName val="25"/>
      <sheetName val="26"/>
      <sheetName val="28.1"/>
      <sheetName val="28.2"/>
      <sheetName val="28"/>
      <sheetName val="3"/>
      <sheetName val="4"/>
      <sheetName val="5"/>
      <sheetName val="8"/>
      <sheetName val="9"/>
      <sheetName val="P2.1"/>
      <sheetName val="P2.2"/>
      <sheetName val="Константы"/>
      <sheetName val="инвестиции 2007"/>
      <sheetName val="Калькуляция кв"/>
      <sheetName val="Balance Sheet"/>
      <sheetName val="1997"/>
      <sheetName val="1998"/>
      <sheetName val="9-1"/>
      <sheetName val="хар-ка земли 1 "/>
      <sheetName val="Коррект"/>
      <sheetName val="факт 2009 года"/>
      <sheetName val="Факт 2010 года"/>
      <sheetName val="План на 2011 год"/>
      <sheetName val="Свод__табл_"/>
      <sheetName val="Отпуск_ээ"/>
      <sheetName val="Вспом__мат-лы"/>
      <sheetName val="Прочие_затраты"/>
      <sheetName val="ИТОГИ__по_Н,Р,Э,Q"/>
      <sheetName val="эл_ст"/>
      <sheetName val="УЗ-21(1кв_)_(2)"/>
      <sheetName val="УЗ-22(3кв_)_(2)"/>
      <sheetName val="Производство_электроэнергии"/>
      <sheetName val="18_1"/>
      <sheetName val="19_1_1"/>
      <sheetName val="19_1_2"/>
      <sheetName val="19_2"/>
      <sheetName val="2_1"/>
      <sheetName val="21_1"/>
      <sheetName val="21_2_1"/>
      <sheetName val="21_2_2"/>
      <sheetName val="21_4"/>
      <sheetName val="28_3"/>
      <sheetName val="1_1"/>
      <sheetName val="1_2"/>
      <sheetName val="18_2"/>
      <sheetName val="2_2"/>
      <sheetName val="20_1"/>
      <sheetName val="21_3"/>
      <sheetName val="24_1"/>
      <sheetName val="25_1"/>
      <sheetName val="28_1"/>
      <sheetName val="28_2"/>
      <sheetName val="P2_1"/>
      <sheetName val="P2_2"/>
      <sheetName val="инвестиции_2007"/>
      <sheetName val="Калькуляция_кв"/>
      <sheetName val="Balance_Sheet"/>
      <sheetName val="Приложение 1"/>
      <sheetName val="1.11"/>
      <sheetName val="СписочнаяЧисленность"/>
      <sheetName val="Temp_TOV"/>
      <sheetName val="ф.2 за 4 кв.2005"/>
      <sheetName val="БФ-2-8-П"/>
      <sheetName val="Классификатор1"/>
      <sheetName val="FEK 2002.Н"/>
      <sheetName val="Приложение 2.1"/>
      <sheetName val="ГоГРЭС"/>
      <sheetName val="19"/>
      <sheetName val="0"/>
      <sheetName val="1"/>
      <sheetName val="15"/>
      <sheetName val="17.1"/>
      <sheetName val="17"/>
      <sheetName val="20"/>
      <sheetName val="21"/>
      <sheetName val="30"/>
      <sheetName val="ГСМ_УР"/>
      <sheetName val="Услуги ПХ"/>
      <sheetName val="НЗП_УР"/>
      <sheetName val="ЭЭ_УР"/>
      <sheetName val="INV_KR"/>
      <sheetName val="ГСМ_РОК"/>
      <sheetName val="НЗП_РОК"/>
      <sheetName val="ПП"/>
      <sheetName val="ремонты_РОК"/>
      <sheetName val="Ээ_РОК"/>
      <sheetName val="Лист7"/>
      <sheetName val="БДДС"/>
      <sheetName val="БЮДЖЕТ"/>
      <sheetName val="Титульный лист С-П"/>
      <sheetName val="2002(v1)"/>
      <sheetName val="ФИНПЛАН"/>
      <sheetName val="13"/>
      <sheetName val="обслуживание"/>
      <sheetName val="SHPZ"/>
      <sheetName val=" накладные расходы"/>
      <sheetName val="Table"/>
      <sheetName val="Справочник"/>
      <sheetName val="Ожид ФР"/>
      <sheetName val="жилой фонд"/>
      <sheetName val="Справ"/>
      <sheetName val="даты"/>
      <sheetName val="Фин план"/>
      <sheetName val="Списки"/>
      <sheetName val="Свод__табл_1"/>
      <sheetName val="Отпуск_ээ1"/>
      <sheetName val="Вспом__мат-лы1"/>
      <sheetName val="Прочие_затраты1"/>
      <sheetName val="ИТОГИ__по_Н,Р,Э,Q1"/>
      <sheetName val="эл_ст1"/>
      <sheetName val="Производство_электроэнергии1"/>
      <sheetName val="18_11"/>
      <sheetName val="19_1_11"/>
      <sheetName val="19_1_21"/>
      <sheetName val="19_21"/>
      <sheetName val="2_11"/>
      <sheetName val="21_11"/>
      <sheetName val="21_2_11"/>
      <sheetName val="21_2_21"/>
      <sheetName val="21_41"/>
      <sheetName val="28_31"/>
      <sheetName val="1_11"/>
      <sheetName val="1_21"/>
      <sheetName val="18_21"/>
      <sheetName val="2_21"/>
      <sheetName val="20_11"/>
      <sheetName val="21_31"/>
      <sheetName val="24_11"/>
      <sheetName val="25_11"/>
      <sheetName val="28_11"/>
      <sheetName val="28_21"/>
      <sheetName val="P2_11"/>
      <sheetName val="P2_21"/>
      <sheetName val="УЗ-21(1кв_)_(2)1"/>
      <sheetName val="УЗ-22(3кв_)_(2)1"/>
      <sheetName val="Калькуляция_кв1"/>
      <sheetName val="Balance_Sheet1"/>
      <sheetName val="инвестиции_20071"/>
      <sheetName val="хар-ка_земли_1_"/>
      <sheetName val="Приложение_1"/>
      <sheetName val="факт_2009_года"/>
      <sheetName val="Факт_2010_года"/>
      <sheetName val="План_на_2011_год"/>
      <sheetName val="1_111"/>
      <sheetName val="ф_2_за_4_кв_2005"/>
      <sheetName val="FEK_2002_Н"/>
      <sheetName val="Приложение_2_1"/>
      <sheetName val="17_1"/>
      <sheetName val="Услуги_ПХ"/>
      <sheetName val="Титульный_лист_С-П"/>
      <sheetName val="_накладные_расходы"/>
      <sheetName val="Ожид_ФР"/>
      <sheetName val="жилой_фонд"/>
      <sheetName val="Фин_план"/>
      <sheetName val="Свод__табл_2"/>
      <sheetName val="Отпуск_ээ2"/>
      <sheetName val="Вспом__мат-лы2"/>
      <sheetName val="Прочие_затраты2"/>
      <sheetName val="ИТОГИ__по_Н,Р,Э,Q2"/>
      <sheetName val="эл_ст2"/>
      <sheetName val="Производство_электроэнергии2"/>
      <sheetName val="18_12"/>
      <sheetName val="19_1_12"/>
      <sheetName val="19_1_22"/>
      <sheetName val="19_22"/>
      <sheetName val="2_12"/>
      <sheetName val="21_12"/>
      <sheetName val="21_2_12"/>
      <sheetName val="21_2_22"/>
      <sheetName val="21_42"/>
      <sheetName val="28_32"/>
      <sheetName val="1_12"/>
      <sheetName val="1_22"/>
      <sheetName val="18_22"/>
      <sheetName val="2_22"/>
      <sheetName val="20_12"/>
      <sheetName val="21_32"/>
      <sheetName val="24_12"/>
      <sheetName val="25_12"/>
      <sheetName val="28_12"/>
      <sheetName val="28_22"/>
      <sheetName val="P2_12"/>
      <sheetName val="P2_22"/>
      <sheetName val="УЗ-21(1кв_)_(2)2"/>
      <sheetName val="УЗ-22(3кв_)_(2)2"/>
      <sheetName val="Калькуляция_кв2"/>
      <sheetName val="Balance_Sheet2"/>
      <sheetName val="инвестиции_20072"/>
      <sheetName val="хар-ка_земли_1_1"/>
      <sheetName val="Приложение_11"/>
      <sheetName val="факт_2009_года1"/>
      <sheetName val="Факт_2010_года1"/>
      <sheetName val="План_на_2011_год1"/>
      <sheetName val="1_112"/>
      <sheetName val="ф_2_за_4_кв_20051"/>
      <sheetName val="FEK_2002_Н1"/>
      <sheetName val="Приложение_2_11"/>
      <sheetName val="17_11"/>
      <sheetName val="Услуги_ПХ1"/>
      <sheetName val="Титульный_лист_С-П1"/>
      <sheetName val="_накладные_расходы1"/>
      <sheetName val="Ожид_ФР1"/>
      <sheetName val="жилой_фонд1"/>
      <sheetName val="Фин_план1"/>
      <sheetName val="Свод__табл_3"/>
      <sheetName val="Отпуск_ээ3"/>
      <sheetName val="Вспом__мат-лы3"/>
      <sheetName val="Прочие_затраты3"/>
      <sheetName val="ИТОГИ__по_Н,Р,Э,Q3"/>
      <sheetName val="эл_ст3"/>
      <sheetName val="Производство_электроэнергии3"/>
      <sheetName val="18_13"/>
      <sheetName val="19_1_13"/>
      <sheetName val="19_1_23"/>
      <sheetName val="19_23"/>
      <sheetName val="2_13"/>
      <sheetName val="21_13"/>
      <sheetName val="21_2_13"/>
      <sheetName val="21_2_23"/>
      <sheetName val="21_43"/>
      <sheetName val="28_33"/>
      <sheetName val="1_13"/>
      <sheetName val="1_23"/>
      <sheetName val="18_23"/>
      <sheetName val="2_23"/>
      <sheetName val="20_13"/>
      <sheetName val="21_33"/>
      <sheetName val="24_13"/>
      <sheetName val="25_13"/>
      <sheetName val="28_13"/>
      <sheetName val="28_23"/>
      <sheetName val="P2_13"/>
      <sheetName val="P2_23"/>
      <sheetName val="УЗ-21(1кв_)_(2)3"/>
      <sheetName val="УЗ-22(3кв_)_(2)3"/>
      <sheetName val="Калькуляция_кв3"/>
      <sheetName val="Balance_Sheet3"/>
      <sheetName val="инвестиции_20073"/>
      <sheetName val="хар-ка_земли_1_2"/>
      <sheetName val="Приложение_12"/>
      <sheetName val="факт_2009_года2"/>
      <sheetName val="Факт_2010_года2"/>
      <sheetName val="План_на_2011_год2"/>
      <sheetName val="1_113"/>
      <sheetName val="ф_2_за_4_кв_20052"/>
      <sheetName val="FEK_2002_Н2"/>
      <sheetName val="Приложение_2_12"/>
      <sheetName val="17_12"/>
      <sheetName val="Услуги_ПХ2"/>
      <sheetName val="Титульный_лист_С-П2"/>
      <sheetName val="_накладные_расходы2"/>
      <sheetName val="Ожид_ФР2"/>
      <sheetName val="жилой_фонд2"/>
      <sheetName val="Фин_план2"/>
      <sheetName val="ИТ-бюджет"/>
      <sheetName val="sapactivexlhiddensheet"/>
      <sheetName val="2007"/>
      <sheetName val="Дебет_Кредит"/>
      <sheetName val="Исходные данные и тариф ЭЛЕКТР"/>
      <sheetName val="ETС"/>
      <sheetName val="Детализация"/>
      <sheetName val="Справочник затрат_СБ"/>
      <sheetName val="Лизинг"/>
      <sheetName val="ГПУ"/>
      <sheetName val="ДРЭУ"/>
      <sheetName val="МП"/>
      <sheetName val="МСЧ"/>
      <sheetName val="НГДУ"/>
      <sheetName val="РМУ"/>
      <sheetName val="РЭУ"/>
      <sheetName val="СБ"/>
      <sheetName val="СРТ"/>
      <sheetName val="УА"/>
      <sheetName val="УГРиЛМ"/>
      <sheetName val="УИиРС"/>
      <sheetName val="УИТ"/>
      <sheetName val="УНИПР"/>
      <sheetName val="УОМ"/>
      <sheetName val="УСО"/>
      <sheetName val="УТС"/>
      <sheetName val="УТТиСТ"/>
      <sheetName val="ЯРЭУ"/>
      <sheetName val="ЯСК"/>
      <sheetName val="Коды статей"/>
      <sheetName val="Cover"/>
      <sheetName val="Data"/>
      <sheetName val="CTN"/>
      <sheetName val="TC"/>
      <sheetName val="свод"/>
      <sheetName val="FES"/>
      <sheetName val="расшифровка"/>
      <sheetName val="исходные данные"/>
      <sheetName val="июнь9"/>
      <sheetName val="Лист1"/>
      <sheetName val="Тарифы _ЗН"/>
      <sheetName val="Тарифы _СК"/>
      <sheetName val="Исходные"/>
      <sheetName val="расчет тарифов"/>
      <sheetName val="Номенклатура"/>
      <sheetName val="Внеш Совме"/>
      <sheetName val="продВ(I)"/>
      <sheetName val="У-Алд_наслегаХранение"/>
      <sheetName val="РСД ИА "/>
      <sheetName val="План Газпрома"/>
      <sheetName val="01-02 (БДиР Общества)"/>
      <sheetName val="Проценты"/>
      <sheetName val="1.19.1 произв тэ"/>
      <sheetName val="Настр"/>
      <sheetName val="t_настройки"/>
      <sheetName val="AddList"/>
      <sheetName val="AddList "/>
      <sheetName val="TEHSHEET"/>
      <sheetName val="Стоимость ЭЭ"/>
      <sheetName val="ОХЗ КТС"/>
    </sheetNames>
    <sheetDataSet>
      <sheetData sheetId="11">
        <row r="2">
          <cell r="A2">
            <v>1.049</v>
          </cell>
          <cell r="B2">
            <v>1.086</v>
          </cell>
          <cell r="C2">
            <v>1.091</v>
          </cell>
          <cell r="D2">
            <v>1.124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AF253"/>
  <sheetViews>
    <sheetView tabSelected="1" view="pageBreakPreview" zoomScale="80" zoomScaleNormal="70" zoomScaleSheetLayoutView="80" zoomScalePageLayoutView="0" workbookViewId="0" topLeftCell="A1">
      <selection activeCell="Y240" sqref="Y239:Y240"/>
    </sheetView>
  </sheetViews>
  <sheetFormatPr defaultColWidth="9.00390625" defaultRowHeight="12.75"/>
  <cols>
    <col min="1" max="1" width="6.875" style="2" customWidth="1"/>
    <col min="2" max="2" width="27.375" style="2" customWidth="1"/>
    <col min="3" max="11" width="10.25390625" style="2" customWidth="1"/>
    <col min="12" max="12" width="10.75390625" style="2" customWidth="1"/>
    <col min="13" max="27" width="10.25390625" style="2" customWidth="1"/>
    <col min="28" max="28" width="11.00390625" style="2" customWidth="1"/>
    <col min="29" max="29" width="10.625" style="2" bestFit="1" customWidth="1"/>
    <col min="30" max="30" width="9.125" style="2" customWidth="1"/>
    <col min="31" max="31" width="10.125" style="2" customWidth="1"/>
    <col min="32" max="32" width="10.625" style="2" customWidth="1"/>
    <col min="33" max="16384" width="9.125" style="2" customWidth="1"/>
  </cols>
  <sheetData>
    <row r="1" spans="26:27" ht="15.75">
      <c r="Z1" s="170" t="s">
        <v>44</v>
      </c>
      <c r="AA1" s="170"/>
    </row>
    <row r="2" spans="1:27" ht="18" customHeight="1">
      <c r="A2" s="3"/>
      <c r="B2" s="4"/>
      <c r="C2" s="4"/>
      <c r="D2" s="153"/>
      <c r="E2" s="4"/>
      <c r="F2" s="153"/>
      <c r="G2" s="153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172" t="s">
        <v>18</v>
      </c>
      <c r="AA2" s="173"/>
    </row>
    <row r="3" spans="1:27" ht="23.25" customHeight="1">
      <c r="A3" s="171" t="s">
        <v>83</v>
      </c>
      <c r="B3" s="171"/>
      <c r="C3" s="171"/>
      <c r="D3" s="171"/>
      <c r="E3" s="171"/>
      <c r="F3" s="171"/>
      <c r="G3" s="171"/>
      <c r="H3" s="171"/>
      <c r="I3" s="171"/>
      <c r="J3" s="171"/>
      <c r="K3" s="171"/>
      <c r="L3" s="171"/>
      <c r="M3" s="171"/>
      <c r="N3" s="171"/>
      <c r="O3" s="171"/>
      <c r="P3" s="171"/>
      <c r="Q3" s="171"/>
      <c r="R3" s="171"/>
      <c r="S3" s="171"/>
      <c r="T3" s="171"/>
      <c r="U3" s="171"/>
      <c r="V3" s="171"/>
      <c r="W3" s="171"/>
      <c r="X3" s="171"/>
      <c r="Y3" s="171"/>
      <c r="Z3" s="171"/>
      <c r="AA3" s="171"/>
    </row>
    <row r="4" spans="1:27" ht="13.5" thickBot="1">
      <c r="A4" s="5"/>
      <c r="B4" s="6"/>
      <c r="C4" s="6"/>
      <c r="D4" s="6"/>
      <c r="E4" s="6"/>
      <c r="F4" s="6"/>
      <c r="G4" s="6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7" t="s">
        <v>32</v>
      </c>
    </row>
    <row r="5" spans="1:27" s="1" customFormat="1" ht="30.75" customHeight="1">
      <c r="A5" s="161" t="s">
        <v>19</v>
      </c>
      <c r="B5" s="167" t="s">
        <v>1</v>
      </c>
      <c r="C5" s="161" t="s">
        <v>97</v>
      </c>
      <c r="D5" s="162"/>
      <c r="E5" s="162"/>
      <c r="F5" s="162"/>
      <c r="G5" s="163"/>
      <c r="H5" s="161" t="s">
        <v>109</v>
      </c>
      <c r="I5" s="162"/>
      <c r="J5" s="162"/>
      <c r="K5" s="162"/>
      <c r="L5" s="163"/>
      <c r="M5" s="161" t="s">
        <v>107</v>
      </c>
      <c r="N5" s="162"/>
      <c r="O5" s="162"/>
      <c r="P5" s="162"/>
      <c r="Q5" s="163"/>
      <c r="R5" s="161" t="s">
        <v>108</v>
      </c>
      <c r="S5" s="162"/>
      <c r="T5" s="162"/>
      <c r="U5" s="162"/>
      <c r="V5" s="163"/>
      <c r="W5" s="161" t="s">
        <v>101</v>
      </c>
      <c r="X5" s="162"/>
      <c r="Y5" s="162"/>
      <c r="Z5" s="162"/>
      <c r="AA5" s="163"/>
    </row>
    <row r="6" spans="1:27" s="1" customFormat="1" ht="24" customHeight="1" thickBot="1">
      <c r="A6" s="166"/>
      <c r="B6" s="168"/>
      <c r="C6" s="10" t="s">
        <v>2</v>
      </c>
      <c r="D6" s="11" t="s">
        <v>9</v>
      </c>
      <c r="E6" s="11" t="s">
        <v>10</v>
      </c>
      <c r="F6" s="11" t="s">
        <v>11</v>
      </c>
      <c r="G6" s="12" t="s">
        <v>12</v>
      </c>
      <c r="H6" s="10" t="s">
        <v>2</v>
      </c>
      <c r="I6" s="11" t="s">
        <v>9</v>
      </c>
      <c r="J6" s="11" t="s">
        <v>10</v>
      </c>
      <c r="K6" s="11" t="s">
        <v>11</v>
      </c>
      <c r="L6" s="12" t="s">
        <v>12</v>
      </c>
      <c r="M6" s="10" t="s">
        <v>2</v>
      </c>
      <c r="N6" s="11" t="s">
        <v>9</v>
      </c>
      <c r="O6" s="11" t="s">
        <v>10</v>
      </c>
      <c r="P6" s="11" t="s">
        <v>11</v>
      </c>
      <c r="Q6" s="12" t="s">
        <v>12</v>
      </c>
      <c r="R6" s="10" t="s">
        <v>2</v>
      </c>
      <c r="S6" s="11" t="s">
        <v>9</v>
      </c>
      <c r="T6" s="11" t="s">
        <v>10</v>
      </c>
      <c r="U6" s="11" t="s">
        <v>11</v>
      </c>
      <c r="V6" s="12" t="s">
        <v>12</v>
      </c>
      <c r="W6" s="10" t="s">
        <v>2</v>
      </c>
      <c r="X6" s="11" t="s">
        <v>9</v>
      </c>
      <c r="Y6" s="11" t="s">
        <v>10</v>
      </c>
      <c r="Z6" s="11" t="s">
        <v>11</v>
      </c>
      <c r="AA6" s="12" t="s">
        <v>12</v>
      </c>
    </row>
    <row r="7" spans="1:27" s="17" customFormat="1" ht="13.5" thickBot="1">
      <c r="A7" s="13">
        <v>1</v>
      </c>
      <c r="B7" s="14">
        <v>2</v>
      </c>
      <c r="C7" s="13">
        <v>3</v>
      </c>
      <c r="D7" s="15">
        <v>4</v>
      </c>
      <c r="E7" s="15">
        <v>5</v>
      </c>
      <c r="F7" s="15">
        <v>6</v>
      </c>
      <c r="G7" s="16">
        <v>7</v>
      </c>
      <c r="H7" s="13">
        <v>8</v>
      </c>
      <c r="I7" s="15">
        <v>9</v>
      </c>
      <c r="J7" s="15">
        <v>10</v>
      </c>
      <c r="K7" s="15">
        <v>11</v>
      </c>
      <c r="L7" s="16">
        <v>12</v>
      </c>
      <c r="M7" s="13">
        <v>13</v>
      </c>
      <c r="N7" s="15">
        <v>14</v>
      </c>
      <c r="O7" s="15">
        <v>15</v>
      </c>
      <c r="P7" s="15">
        <v>16</v>
      </c>
      <c r="Q7" s="16">
        <v>17</v>
      </c>
      <c r="R7" s="13">
        <v>18</v>
      </c>
      <c r="S7" s="15">
        <v>19</v>
      </c>
      <c r="T7" s="15">
        <v>20</v>
      </c>
      <c r="U7" s="15">
        <v>21</v>
      </c>
      <c r="V7" s="16">
        <v>22</v>
      </c>
      <c r="W7" s="13">
        <v>23</v>
      </c>
      <c r="X7" s="15">
        <v>24</v>
      </c>
      <c r="Y7" s="15">
        <v>25</v>
      </c>
      <c r="Z7" s="15">
        <v>26</v>
      </c>
      <c r="AA7" s="16">
        <v>27</v>
      </c>
    </row>
    <row r="8" spans="1:27" s="1" customFormat="1" ht="31.5">
      <c r="A8" s="18" t="s">
        <v>3</v>
      </c>
      <c r="B8" s="19" t="s">
        <v>20</v>
      </c>
      <c r="C8" s="54">
        <f>C18+C20+C21</f>
        <v>709.7579470000001</v>
      </c>
      <c r="D8" s="55">
        <f>D14+D15+D16+D17</f>
        <v>596.069283</v>
      </c>
      <c r="E8" s="55">
        <f>E9+E14+E15+E16+E17</f>
        <v>42.296288</v>
      </c>
      <c r="F8" s="55">
        <f>F9+F14+F15+F16+F17</f>
        <v>405.0472333227126</v>
      </c>
      <c r="G8" s="56">
        <f>G9+G14+G15+G16+G17</f>
        <v>136.828493356445</v>
      </c>
      <c r="H8" s="54">
        <f>H18+H20+H21</f>
        <v>340.9289</v>
      </c>
      <c r="I8" s="55">
        <f>I14+I15+I16+I17</f>
        <v>290.1969</v>
      </c>
      <c r="J8" s="55">
        <f>J9+J14+J15+J16+J17</f>
        <v>16.6776</v>
      </c>
      <c r="K8" s="55">
        <f>K9+K14+K15+K16+K17</f>
        <v>188.98307151100005</v>
      </c>
      <c r="L8" s="56">
        <f>L9+L14+L15+L16+L17</f>
        <v>78.63436140821928</v>
      </c>
      <c r="M8" s="54">
        <f>M18+M20+M21</f>
        <v>348.1376</v>
      </c>
      <c r="N8" s="55">
        <f>N14+N15+N16+N17</f>
        <v>300.3617</v>
      </c>
      <c r="O8" s="55">
        <f>O9+O14+O15+O16+O17</f>
        <v>13.7636</v>
      </c>
      <c r="P8" s="55">
        <f>P9+P14+P15+P16+P17</f>
        <v>196.75799002300002</v>
      </c>
      <c r="Q8" s="56">
        <f>Q9+Q14+Q15+Q16+Q17</f>
        <v>87.90994744114771</v>
      </c>
      <c r="R8" s="54">
        <f>R18+R20+R21</f>
        <v>689.0664999999999</v>
      </c>
      <c r="S8" s="55">
        <f>S14+S15+S16+S17</f>
        <v>590.5586</v>
      </c>
      <c r="T8" s="55">
        <f>T9+T14+T15+T16+T17</f>
        <v>30.441200000000002</v>
      </c>
      <c r="U8" s="55">
        <f>U9+U14+U15+U16+U17</f>
        <v>385.7410615339999</v>
      </c>
      <c r="V8" s="56">
        <f>V9+V14+V15+V16+V17</f>
        <v>166.54430884936687</v>
      </c>
      <c r="W8" s="54">
        <f>W18+W20+W21</f>
        <v>703.9138</v>
      </c>
      <c r="X8" s="55">
        <f>X14+X15+X16+X17</f>
        <v>595.2586</v>
      </c>
      <c r="Y8" s="55">
        <f>Y9+Y14+Y15+Y16+Y17</f>
        <v>38.671</v>
      </c>
      <c r="Z8" s="55">
        <f>Z9+Z14+Z15+Z16+Z17</f>
        <v>396.543554534</v>
      </c>
      <c r="AA8" s="56">
        <f>AA9+AA14+AA15+AA16+AA17</f>
        <v>138.93771341721163</v>
      </c>
    </row>
    <row r="9" spans="1:27" s="1" customFormat="1" ht="15.75">
      <c r="A9" s="20" t="s">
        <v>13</v>
      </c>
      <c r="B9" s="21" t="s">
        <v>21</v>
      </c>
      <c r="C9" s="59" t="s">
        <v>31</v>
      </c>
      <c r="D9" s="60" t="s">
        <v>31</v>
      </c>
      <c r="E9" s="57">
        <f>E11</f>
        <v>0</v>
      </c>
      <c r="F9" s="57">
        <f>F11+F12</f>
        <v>333.6548573227126</v>
      </c>
      <c r="G9" s="58">
        <f>G11+G12+G13</f>
        <v>136.828493356445</v>
      </c>
      <c r="H9" s="59" t="s">
        <v>31</v>
      </c>
      <c r="I9" s="60" t="s">
        <v>31</v>
      </c>
      <c r="J9" s="57">
        <f>J11</f>
        <v>0</v>
      </c>
      <c r="K9" s="57">
        <f>K11+K12</f>
        <v>154.92867151100006</v>
      </c>
      <c r="L9" s="58">
        <f>L11+L12+L13</f>
        <v>78.63436140821928</v>
      </c>
      <c r="M9" s="59" t="s">
        <v>31</v>
      </c>
      <c r="N9" s="60" t="s">
        <v>31</v>
      </c>
      <c r="O9" s="57">
        <f>O11</f>
        <v>0</v>
      </c>
      <c r="P9" s="57">
        <f>P11+P12</f>
        <v>162.745690023</v>
      </c>
      <c r="Q9" s="58">
        <f>Q11+Q12+Q13</f>
        <v>87.90994744114771</v>
      </c>
      <c r="R9" s="59" t="s">
        <v>31</v>
      </c>
      <c r="S9" s="60" t="s">
        <v>31</v>
      </c>
      <c r="T9" s="57">
        <f>T11</f>
        <v>0</v>
      </c>
      <c r="U9" s="57">
        <f>U11+U12</f>
        <v>317.6743615339999</v>
      </c>
      <c r="V9" s="58">
        <f>V11+V12+V13</f>
        <v>166.54430884936687</v>
      </c>
      <c r="W9" s="59" t="s">
        <v>31</v>
      </c>
      <c r="X9" s="60" t="s">
        <v>31</v>
      </c>
      <c r="Y9" s="57">
        <f>Y11</f>
        <v>0</v>
      </c>
      <c r="Z9" s="57">
        <f>Z11+Z12</f>
        <v>326.55935453399997</v>
      </c>
      <c r="AA9" s="58">
        <f>AA11+AA12+AA13</f>
        <v>138.93771341721163</v>
      </c>
    </row>
    <row r="10" spans="1:27" s="1" customFormat="1" ht="15.75">
      <c r="A10" s="20"/>
      <c r="B10" s="21" t="s">
        <v>22</v>
      </c>
      <c r="C10" s="59" t="s">
        <v>31</v>
      </c>
      <c r="D10" s="61" t="s">
        <v>31</v>
      </c>
      <c r="E10" s="61" t="s">
        <v>31</v>
      </c>
      <c r="F10" s="61" t="s">
        <v>31</v>
      </c>
      <c r="G10" s="62" t="s">
        <v>31</v>
      </c>
      <c r="H10" s="59" t="s">
        <v>31</v>
      </c>
      <c r="I10" s="61" t="s">
        <v>31</v>
      </c>
      <c r="J10" s="61" t="s">
        <v>31</v>
      </c>
      <c r="K10" s="61" t="s">
        <v>31</v>
      </c>
      <c r="L10" s="62" t="s">
        <v>31</v>
      </c>
      <c r="M10" s="59" t="s">
        <v>31</v>
      </c>
      <c r="N10" s="61" t="s">
        <v>31</v>
      </c>
      <c r="O10" s="61" t="s">
        <v>31</v>
      </c>
      <c r="P10" s="61" t="s">
        <v>31</v>
      </c>
      <c r="Q10" s="62" t="s">
        <v>31</v>
      </c>
      <c r="R10" s="59" t="s">
        <v>31</v>
      </c>
      <c r="S10" s="61" t="s">
        <v>31</v>
      </c>
      <c r="T10" s="61" t="s">
        <v>31</v>
      </c>
      <c r="U10" s="61" t="s">
        <v>31</v>
      </c>
      <c r="V10" s="62" t="s">
        <v>31</v>
      </c>
      <c r="W10" s="59" t="s">
        <v>31</v>
      </c>
      <c r="X10" s="61" t="s">
        <v>31</v>
      </c>
      <c r="Y10" s="61" t="s">
        <v>31</v>
      </c>
      <c r="Z10" s="61" t="s">
        <v>31</v>
      </c>
      <c r="AA10" s="62" t="s">
        <v>31</v>
      </c>
    </row>
    <row r="11" spans="1:27" s="1" customFormat="1" ht="15.75">
      <c r="A11" s="20" t="s">
        <v>33</v>
      </c>
      <c r="B11" s="21" t="s">
        <v>9</v>
      </c>
      <c r="C11" s="59" t="s">
        <v>31</v>
      </c>
      <c r="D11" s="63" t="s">
        <v>31</v>
      </c>
      <c r="E11" s="64"/>
      <c r="F11" s="65">
        <f>D8-D18-D20-D21-E11-G11</f>
        <v>291.3585693227126</v>
      </c>
      <c r="G11" s="66"/>
      <c r="H11" s="59" t="s">
        <v>31</v>
      </c>
      <c r="I11" s="63" t="s">
        <v>31</v>
      </c>
      <c r="J11" s="64"/>
      <c r="K11" s="65">
        <f>I8-I18-I20-I21-J11-L11</f>
        <v>138.25107151100005</v>
      </c>
      <c r="L11" s="66"/>
      <c r="M11" s="59" t="s">
        <v>31</v>
      </c>
      <c r="N11" s="63" t="s">
        <v>31</v>
      </c>
      <c r="O11" s="64"/>
      <c r="P11" s="65">
        <f>N8-N18-N20-N21-O11-Q11</f>
        <v>148.982090023</v>
      </c>
      <c r="Q11" s="66"/>
      <c r="R11" s="59" t="s">
        <v>31</v>
      </c>
      <c r="S11" s="63" t="s">
        <v>31</v>
      </c>
      <c r="T11" s="64"/>
      <c r="U11" s="65">
        <f>S8-S18-S20-S21-T11-V11</f>
        <v>287.2331615339999</v>
      </c>
      <c r="V11" s="66"/>
      <c r="W11" s="59" t="s">
        <v>31</v>
      </c>
      <c r="X11" s="63" t="s">
        <v>31</v>
      </c>
      <c r="Y11" s="64"/>
      <c r="Z11" s="65">
        <f>X8-X18-X20-X21-Y11-AA11</f>
        <v>287.888354534</v>
      </c>
      <c r="AA11" s="66"/>
    </row>
    <row r="12" spans="1:27" s="1" customFormat="1" ht="15.75">
      <c r="A12" s="20" t="s">
        <v>34</v>
      </c>
      <c r="B12" s="21" t="s">
        <v>10</v>
      </c>
      <c r="C12" s="59" t="s">
        <v>31</v>
      </c>
      <c r="D12" s="63" t="s">
        <v>31</v>
      </c>
      <c r="E12" s="63" t="s">
        <v>31</v>
      </c>
      <c r="F12" s="65">
        <f>E8-E18-E20-E21-G12</f>
        <v>42.296288</v>
      </c>
      <c r="G12" s="66"/>
      <c r="H12" s="59" t="s">
        <v>31</v>
      </c>
      <c r="I12" s="63" t="s">
        <v>31</v>
      </c>
      <c r="J12" s="63" t="s">
        <v>31</v>
      </c>
      <c r="K12" s="65">
        <f>J8-J18-J20-J21-L12</f>
        <v>16.6776</v>
      </c>
      <c r="L12" s="66"/>
      <c r="M12" s="59" t="s">
        <v>31</v>
      </c>
      <c r="N12" s="63" t="s">
        <v>31</v>
      </c>
      <c r="O12" s="63" t="s">
        <v>31</v>
      </c>
      <c r="P12" s="65">
        <f>O8-O18-O20-O21-Q12</f>
        <v>13.7636</v>
      </c>
      <c r="Q12" s="66"/>
      <c r="R12" s="59" t="s">
        <v>31</v>
      </c>
      <c r="S12" s="63" t="s">
        <v>31</v>
      </c>
      <c r="T12" s="63" t="s">
        <v>31</v>
      </c>
      <c r="U12" s="65">
        <f>T8-T18-T20-T21-V12</f>
        <v>30.441200000000002</v>
      </c>
      <c r="V12" s="66"/>
      <c r="W12" s="59" t="s">
        <v>31</v>
      </c>
      <c r="X12" s="63" t="s">
        <v>31</v>
      </c>
      <c r="Y12" s="63" t="s">
        <v>31</v>
      </c>
      <c r="Z12" s="65">
        <f>Y8-Y18-Y20-Y21-AA12</f>
        <v>38.671</v>
      </c>
      <c r="AA12" s="66"/>
    </row>
    <row r="13" spans="1:27" s="1" customFormat="1" ht="15.75">
      <c r="A13" s="20" t="s">
        <v>35</v>
      </c>
      <c r="B13" s="21" t="s">
        <v>11</v>
      </c>
      <c r="C13" s="59" t="s">
        <v>31</v>
      </c>
      <c r="D13" s="63" t="s">
        <v>31</v>
      </c>
      <c r="E13" s="63" t="s">
        <v>31</v>
      </c>
      <c r="F13" s="63" t="s">
        <v>31</v>
      </c>
      <c r="G13" s="67">
        <f>F8-F18-F20-F21</f>
        <v>136.828493356445</v>
      </c>
      <c r="H13" s="59" t="s">
        <v>31</v>
      </c>
      <c r="I13" s="63" t="s">
        <v>31</v>
      </c>
      <c r="J13" s="63" t="s">
        <v>31</v>
      </c>
      <c r="K13" s="63" t="s">
        <v>31</v>
      </c>
      <c r="L13" s="67">
        <f>K8-K18-K20-K21</f>
        <v>78.63436140821928</v>
      </c>
      <c r="M13" s="59" t="s">
        <v>31</v>
      </c>
      <c r="N13" s="63" t="s">
        <v>31</v>
      </c>
      <c r="O13" s="63" t="s">
        <v>31</v>
      </c>
      <c r="P13" s="63" t="s">
        <v>31</v>
      </c>
      <c r="Q13" s="67">
        <f>P8-P18-P20-P21</f>
        <v>87.90994744114771</v>
      </c>
      <c r="R13" s="59" t="s">
        <v>31</v>
      </c>
      <c r="S13" s="63" t="s">
        <v>31</v>
      </c>
      <c r="T13" s="63" t="s">
        <v>31</v>
      </c>
      <c r="U13" s="63" t="s">
        <v>31</v>
      </c>
      <c r="V13" s="67">
        <f>U8-U18-U20-U21</f>
        <v>166.54430884936687</v>
      </c>
      <c r="W13" s="59" t="s">
        <v>31</v>
      </c>
      <c r="X13" s="63" t="s">
        <v>31</v>
      </c>
      <c r="Y13" s="63" t="s">
        <v>31</v>
      </c>
      <c r="Z13" s="63" t="s">
        <v>31</v>
      </c>
      <c r="AA13" s="67">
        <f>Z8-Z18-Z20-Z21</f>
        <v>138.93771341721163</v>
      </c>
    </row>
    <row r="14" spans="1:27" s="1" customFormat="1" ht="15.75">
      <c r="A14" s="20" t="s">
        <v>14</v>
      </c>
      <c r="B14" s="21" t="s">
        <v>38</v>
      </c>
      <c r="C14" s="68">
        <f>SUM(D14:G14)</f>
        <v>0</v>
      </c>
      <c r="D14" s="69"/>
      <c r="E14" s="69"/>
      <c r="F14" s="69"/>
      <c r="G14" s="66"/>
      <c r="H14" s="68">
        <f>SUM(I14:L14)</f>
        <v>0</v>
      </c>
      <c r="I14" s="69"/>
      <c r="J14" s="69"/>
      <c r="K14" s="69"/>
      <c r="L14" s="66"/>
      <c r="M14" s="68">
        <f>SUM(N14:Q14)</f>
        <v>0</v>
      </c>
      <c r="N14" s="69"/>
      <c r="O14" s="69"/>
      <c r="P14" s="69"/>
      <c r="Q14" s="66"/>
      <c r="R14" s="68">
        <f>SUM(S14:V14)</f>
        <v>0</v>
      </c>
      <c r="S14" s="69"/>
      <c r="T14" s="69"/>
      <c r="U14" s="69"/>
      <c r="V14" s="66"/>
      <c r="W14" s="68">
        <f>SUM(X14:AA14)</f>
        <v>0</v>
      </c>
      <c r="X14" s="69"/>
      <c r="Y14" s="69"/>
      <c r="Z14" s="69"/>
      <c r="AA14" s="66"/>
    </row>
    <row r="15" spans="1:27" s="1" customFormat="1" ht="15.75">
      <c r="A15" s="20" t="s">
        <v>15</v>
      </c>
      <c r="B15" s="21" t="s">
        <v>60</v>
      </c>
      <c r="C15" s="68">
        <f>SUM(D15:G15)</f>
        <v>5.412194</v>
      </c>
      <c r="D15" s="133">
        <v>5.412194</v>
      </c>
      <c r="E15" s="135"/>
      <c r="F15" s="135"/>
      <c r="G15" s="134"/>
      <c r="H15" s="68">
        <f>SUM(I15:L15)</f>
        <v>3.3573</v>
      </c>
      <c r="I15" s="133">
        <v>3.3573</v>
      </c>
      <c r="J15" s="135"/>
      <c r="K15" s="135"/>
      <c r="L15" s="134"/>
      <c r="M15" s="68">
        <f>SUM(N15:Q15)</f>
        <v>3.3487</v>
      </c>
      <c r="N15" s="133">
        <v>3.3487</v>
      </c>
      <c r="O15" s="135"/>
      <c r="P15" s="135"/>
      <c r="Q15" s="134"/>
      <c r="R15" s="68">
        <f>SUM(S15:V15)</f>
        <v>6.7059999999999995</v>
      </c>
      <c r="S15" s="70">
        <f>I15+N15</f>
        <v>6.7059999999999995</v>
      </c>
      <c r="T15" s="70"/>
      <c r="U15" s="70"/>
      <c r="V15" s="66"/>
      <c r="W15" s="68">
        <f>SUM(X15:AA15)</f>
        <v>5.906</v>
      </c>
      <c r="X15" s="133">
        <v>5.906</v>
      </c>
      <c r="Y15" s="135"/>
      <c r="Z15" s="135"/>
      <c r="AA15" s="134"/>
    </row>
    <row r="16" spans="1:27" s="1" customFormat="1" ht="31.5">
      <c r="A16" s="20" t="s">
        <v>16</v>
      </c>
      <c r="B16" s="21" t="s">
        <v>130</v>
      </c>
      <c r="C16" s="68">
        <f>SUM(D16:G16)</f>
        <v>697.665283</v>
      </c>
      <c r="D16" s="131">
        <v>590.657089</v>
      </c>
      <c r="E16" s="132">
        <v>42.296288</v>
      </c>
      <c r="F16" s="132">
        <v>64.711906</v>
      </c>
      <c r="G16" s="136"/>
      <c r="H16" s="68">
        <f>SUM(I16:L16)</f>
        <v>334.387</v>
      </c>
      <c r="I16" s="154">
        <v>286.8396</v>
      </c>
      <c r="J16" s="155">
        <v>16.6776</v>
      </c>
      <c r="K16" s="155">
        <v>30.8698</v>
      </c>
      <c r="L16" s="136"/>
      <c r="M16" s="68">
        <f>SUM(N16:Q16)</f>
        <v>341.5764</v>
      </c>
      <c r="N16" s="154">
        <v>297.013</v>
      </c>
      <c r="O16" s="155">
        <v>13.7636</v>
      </c>
      <c r="P16" s="155">
        <v>30.7998</v>
      </c>
      <c r="Q16" s="136"/>
      <c r="R16" s="68">
        <f>SUM(S16:V16)</f>
        <v>675.9633999999999</v>
      </c>
      <c r="S16" s="70">
        <f>I16+N16</f>
        <v>583.8525999999999</v>
      </c>
      <c r="T16" s="70">
        <f>J16+O16</f>
        <v>30.441200000000002</v>
      </c>
      <c r="U16" s="70">
        <f>K16+P16</f>
        <v>61.6696</v>
      </c>
      <c r="V16" s="66"/>
      <c r="W16" s="68">
        <f>SUM(X16:AA16)</f>
        <v>691.6107000000001</v>
      </c>
      <c r="X16" s="131">
        <v>589.3526</v>
      </c>
      <c r="Y16" s="132">
        <v>38.671</v>
      </c>
      <c r="Z16" s="132">
        <v>63.5871</v>
      </c>
      <c r="AA16" s="136"/>
    </row>
    <row r="17" spans="1:27" s="1" customFormat="1" ht="31.5">
      <c r="A17" s="20" t="s">
        <v>17</v>
      </c>
      <c r="B17" s="21" t="s">
        <v>61</v>
      </c>
      <c r="C17" s="68">
        <f>SUM(D17:G17)</f>
        <v>6.680470000000001</v>
      </c>
      <c r="D17" s="131"/>
      <c r="E17" s="132"/>
      <c r="F17" s="132">
        <f>F43</f>
        <v>6.680470000000001</v>
      </c>
      <c r="G17" s="136"/>
      <c r="H17" s="68">
        <f>SUM(I17:L17)</f>
        <v>3.1846</v>
      </c>
      <c r="I17" s="131"/>
      <c r="J17" s="132"/>
      <c r="K17" s="132">
        <v>3.1846</v>
      </c>
      <c r="L17" s="136"/>
      <c r="M17" s="68">
        <f>SUM(N17:Q17)</f>
        <v>3.2125</v>
      </c>
      <c r="N17" s="131"/>
      <c r="O17" s="132"/>
      <c r="P17" s="132">
        <v>3.2125</v>
      </c>
      <c r="Q17" s="136"/>
      <c r="R17" s="68">
        <f>SUM(S17:V17)</f>
        <v>6.3971</v>
      </c>
      <c r="S17" s="70"/>
      <c r="T17" s="70"/>
      <c r="U17" s="70">
        <f>K17+P17</f>
        <v>6.3971</v>
      </c>
      <c r="V17" s="66"/>
      <c r="W17" s="68">
        <f>SUM(X17:AA17)</f>
        <v>6.3971</v>
      </c>
      <c r="X17" s="131"/>
      <c r="Y17" s="132"/>
      <c r="Z17" s="132">
        <f>Z43</f>
        <v>6.3971</v>
      </c>
      <c r="AA17" s="136"/>
    </row>
    <row r="18" spans="1:27" s="1" customFormat="1" ht="31.5">
      <c r="A18" s="20" t="s">
        <v>4</v>
      </c>
      <c r="B18" s="21" t="s">
        <v>23</v>
      </c>
      <c r="C18" s="68">
        <f>SUM(D18:G18)</f>
        <v>64.54290125521273</v>
      </c>
      <c r="D18" s="57">
        <f>D8*D19/100</f>
        <v>2.2427106772875</v>
      </c>
      <c r="E18" s="57">
        <f>E8*E19/100</f>
        <v>0</v>
      </c>
      <c r="F18" s="57">
        <f>F8*F19/100</f>
        <v>33.77842796626763</v>
      </c>
      <c r="G18" s="58">
        <f>G8*G19/100</f>
        <v>28.5217626116576</v>
      </c>
      <c r="H18" s="68">
        <f>SUM(I18:L18)</f>
        <v>29.782245666358563</v>
      </c>
      <c r="I18" s="57">
        <f>I8*I19/100</f>
        <v>3.137028489</v>
      </c>
      <c r="J18" s="57">
        <f>J8*J19/100</f>
        <v>0</v>
      </c>
      <c r="K18" s="57">
        <f>K8*K19/100</f>
        <v>14.891110102780761</v>
      </c>
      <c r="L18" s="58">
        <f>L8*L19/100</f>
        <v>11.754107074577803</v>
      </c>
      <c r="M18" s="68">
        <f>SUM(N18:Q18)</f>
        <v>31.891255682460187</v>
      </c>
      <c r="N18" s="57">
        <f>N8*N19/100</f>
        <v>3.2469099769999996</v>
      </c>
      <c r="O18" s="57">
        <f>O8*O19/100</f>
        <v>0</v>
      </c>
      <c r="P18" s="57">
        <f>P8*P19/100</f>
        <v>15.50374258185231</v>
      </c>
      <c r="Q18" s="58">
        <f>Q8*Q19/100</f>
        <v>13.140603123607878</v>
      </c>
      <c r="R18" s="68">
        <f>SUM(S18:V18)</f>
        <v>61.67350134881872</v>
      </c>
      <c r="S18" s="57">
        <f>S8*S19/100</f>
        <v>6.383938466</v>
      </c>
      <c r="T18" s="57">
        <f>T8*T19/100</f>
        <v>0</v>
      </c>
      <c r="U18" s="57">
        <f>U8*U19/100</f>
        <v>30.394852684633054</v>
      </c>
      <c r="V18" s="58">
        <f>V8*V19/100</f>
        <v>24.894710198185663</v>
      </c>
      <c r="W18" s="68">
        <f>SUM(X18:AA18)</f>
        <v>63.70431795394319</v>
      </c>
      <c r="X18" s="57">
        <f>X8*X19/100</f>
        <v>6.434745465999999</v>
      </c>
      <c r="Y18" s="57">
        <f>Y8*Y19/100</f>
        <v>0</v>
      </c>
      <c r="Z18" s="57">
        <f>Z8*Z19/100</f>
        <v>32.818341116788375</v>
      </c>
      <c r="AA18" s="58">
        <f>AA8*AA19/100</f>
        <v>24.451231371154822</v>
      </c>
    </row>
    <row r="19" spans="1:27" s="1" customFormat="1" ht="15.75">
      <c r="A19" s="20" t="s">
        <v>0</v>
      </c>
      <c r="B19" s="21" t="s">
        <v>59</v>
      </c>
      <c r="C19" s="68">
        <f>IF(C8=0,0,C18/C8*100)</f>
        <v>9.09364967705148</v>
      </c>
      <c r="D19" s="133">
        <v>0.37625</v>
      </c>
      <c r="E19" s="135"/>
      <c r="F19" s="135">
        <v>8.33938</v>
      </c>
      <c r="G19" s="134">
        <v>20.8449</v>
      </c>
      <c r="H19" s="68">
        <f>IF(H8=0,0,H18/H8*100)</f>
        <v>8.735617797833672</v>
      </c>
      <c r="I19" s="133">
        <v>1.081</v>
      </c>
      <c r="J19" s="135"/>
      <c r="K19" s="135">
        <v>7.8796</v>
      </c>
      <c r="L19" s="134">
        <v>14.9478</v>
      </c>
      <c r="M19" s="68">
        <f>IF(M8=0,0,M18/M8*100)</f>
        <v>9.160531836394629</v>
      </c>
      <c r="N19" s="133">
        <v>1.081</v>
      </c>
      <c r="O19" s="135"/>
      <c r="P19" s="135">
        <v>7.8796</v>
      </c>
      <c r="Q19" s="134">
        <v>14.9478</v>
      </c>
      <c r="R19" s="68">
        <f>IF(R8=0,0,R18/R8*100)</f>
        <v>8.950297445720947</v>
      </c>
      <c r="S19" s="133">
        <v>1.081</v>
      </c>
      <c r="T19" s="135"/>
      <c r="U19" s="135">
        <v>7.8796</v>
      </c>
      <c r="V19" s="134">
        <v>14.9478</v>
      </c>
      <c r="W19" s="68">
        <f>IF(W8=0,0,W18/W8*100)</f>
        <v>9.050016913142374</v>
      </c>
      <c r="X19" s="133">
        <v>1.081</v>
      </c>
      <c r="Y19" s="135"/>
      <c r="Z19" s="135">
        <v>8.2761</v>
      </c>
      <c r="AA19" s="134">
        <v>17.5987</v>
      </c>
    </row>
    <row r="20" spans="1:27" s="1" customFormat="1" ht="47.25">
      <c r="A20" s="20" t="s">
        <v>5</v>
      </c>
      <c r="B20" s="21" t="s">
        <v>39</v>
      </c>
      <c r="C20" s="68">
        <f>SUM(D20:G20)</f>
        <v>0</v>
      </c>
      <c r="D20" s="71"/>
      <c r="E20" s="71"/>
      <c r="F20" s="71"/>
      <c r="G20" s="72"/>
      <c r="H20" s="68">
        <f>SUM(I20:L20)</f>
        <v>0</v>
      </c>
      <c r="I20" s="71"/>
      <c r="J20" s="71"/>
      <c r="K20" s="71"/>
      <c r="L20" s="72"/>
      <c r="M20" s="68">
        <f>SUM(N20:Q20)</f>
        <v>0</v>
      </c>
      <c r="N20" s="71"/>
      <c r="O20" s="71"/>
      <c r="P20" s="71"/>
      <c r="Q20" s="72"/>
      <c r="R20" s="68">
        <f>SUM(S20:V20)</f>
        <v>0</v>
      </c>
      <c r="S20" s="71"/>
      <c r="T20" s="71"/>
      <c r="U20" s="71"/>
      <c r="V20" s="72"/>
      <c r="W20" s="68">
        <f>SUM(X20:AA20)</f>
        <v>0</v>
      </c>
      <c r="X20" s="71"/>
      <c r="Y20" s="71"/>
      <c r="Z20" s="71"/>
      <c r="AA20" s="72"/>
    </row>
    <row r="21" spans="1:27" s="1" customFormat="1" ht="15.75">
      <c r="A21" s="20" t="s">
        <v>6</v>
      </c>
      <c r="B21" s="21" t="s">
        <v>24</v>
      </c>
      <c r="C21" s="68">
        <f>SUM(D21:G21)</f>
        <v>645.2150457447873</v>
      </c>
      <c r="D21" s="57">
        <f>D22+D23+D24</f>
        <v>302.46800299999995</v>
      </c>
      <c r="E21" s="57">
        <f>E22+E23+E24</f>
        <v>0</v>
      </c>
      <c r="F21" s="57">
        <f>F22+F23+F24</f>
        <v>234.440312</v>
      </c>
      <c r="G21" s="58">
        <f>G8-G18-G20</f>
        <v>108.30673074478739</v>
      </c>
      <c r="H21" s="68">
        <f>SUM(I21:L21)</f>
        <v>311.14665433364144</v>
      </c>
      <c r="I21" s="57">
        <f>I22+I23+I24</f>
        <v>148.8088</v>
      </c>
      <c r="J21" s="57">
        <f>J22+J23+J24</f>
        <v>0</v>
      </c>
      <c r="K21" s="57">
        <f>K22+K23+K24</f>
        <v>95.4576</v>
      </c>
      <c r="L21" s="58">
        <f>L8-L18-L20</f>
        <v>66.88025433364147</v>
      </c>
      <c r="M21" s="68">
        <f>SUM(N21:Q21)</f>
        <v>316.2463443175398</v>
      </c>
      <c r="N21" s="57">
        <f>N22+N23+N24</f>
        <v>148.1327</v>
      </c>
      <c r="O21" s="57">
        <f>O22+O23+O24</f>
        <v>0</v>
      </c>
      <c r="P21" s="57">
        <f>P22+P23+P24</f>
        <v>93.34429999999999</v>
      </c>
      <c r="Q21" s="58">
        <f>Q8-Q18-Q20</f>
        <v>74.76934431753983</v>
      </c>
      <c r="R21" s="68">
        <f>SUM(S21:V21)</f>
        <v>627.3929986511812</v>
      </c>
      <c r="S21" s="57">
        <f>S22+S23+S24</f>
        <v>296.9415</v>
      </c>
      <c r="T21" s="57">
        <f>T22+T23+T24</f>
        <v>0</v>
      </c>
      <c r="U21" s="57">
        <f>U22+U23+U24</f>
        <v>188.8019</v>
      </c>
      <c r="V21" s="58">
        <f>V8-V18-V20</f>
        <v>141.6495986511812</v>
      </c>
      <c r="W21" s="68">
        <f>SUM(X21:AA21)</f>
        <v>640.2094820460569</v>
      </c>
      <c r="X21" s="57">
        <f>X22+X23+X24</f>
        <v>300.93550000000005</v>
      </c>
      <c r="Y21" s="57">
        <f>Y22+Y23+Y24</f>
        <v>0</v>
      </c>
      <c r="Z21" s="57">
        <f>Z22+Z23+Z24</f>
        <v>224.78750000000002</v>
      </c>
      <c r="AA21" s="58">
        <f>AA8-AA18-AA20</f>
        <v>114.4864820460568</v>
      </c>
    </row>
    <row r="22" spans="1:27" s="1" customFormat="1" ht="31.5">
      <c r="A22" s="20" t="s">
        <v>36</v>
      </c>
      <c r="B22" s="21" t="s">
        <v>40</v>
      </c>
      <c r="C22" s="68">
        <f>SUM(D22:G22)</f>
        <v>468.147237</v>
      </c>
      <c r="D22" s="133">
        <v>145.990864</v>
      </c>
      <c r="E22" s="135"/>
      <c r="F22" s="135">
        <v>213.92523</v>
      </c>
      <c r="G22" s="135">
        <v>108.231143</v>
      </c>
      <c r="H22" s="68">
        <f>SUM(I22:L22)</f>
        <v>211.84359999999998</v>
      </c>
      <c r="I22" s="133">
        <f>I57</f>
        <v>61.1125</v>
      </c>
      <c r="J22" s="135"/>
      <c r="K22" s="135">
        <f>K57</f>
        <v>83.8878</v>
      </c>
      <c r="L22" s="134">
        <f>L57</f>
        <v>66.8433</v>
      </c>
      <c r="M22" s="68">
        <f>SUM(N22:Q22)</f>
        <v>217.77929999999998</v>
      </c>
      <c r="N22" s="133">
        <v>61.7093</v>
      </c>
      <c r="O22" s="135"/>
      <c r="P22" s="135">
        <v>81.3437</v>
      </c>
      <c r="Q22" s="135">
        <v>74.7263</v>
      </c>
      <c r="R22" s="68">
        <f>SUM(S22:V22)</f>
        <v>429.62289999999996</v>
      </c>
      <c r="S22" s="71">
        <f>I22+N22</f>
        <v>122.8218</v>
      </c>
      <c r="T22" s="71"/>
      <c r="U22" s="71">
        <f>K22+P22</f>
        <v>165.23149999999998</v>
      </c>
      <c r="V22" s="71">
        <f>L22+Q22</f>
        <v>141.56959999999998</v>
      </c>
      <c r="W22" s="68">
        <f>SUM(X22:AA22)</f>
        <v>442.4393</v>
      </c>
      <c r="X22" s="133">
        <f>X57</f>
        <v>126.8158</v>
      </c>
      <c r="Y22" s="135"/>
      <c r="Z22" s="135">
        <v>201.217</v>
      </c>
      <c r="AA22" s="134">
        <v>114.4065</v>
      </c>
    </row>
    <row r="23" spans="1:27" s="1" customFormat="1" ht="31.5">
      <c r="A23" s="22" t="s">
        <v>37</v>
      </c>
      <c r="B23" s="23" t="s">
        <v>131</v>
      </c>
      <c r="C23" s="68">
        <f>SUM(D23:G23)</f>
        <v>149.706252</v>
      </c>
      <c r="D23" s="131">
        <v>134.110059</v>
      </c>
      <c r="E23" s="132"/>
      <c r="F23" s="132">
        <v>15.596193</v>
      </c>
      <c r="G23" s="136"/>
      <c r="H23" s="68">
        <f>SUM(I23:L23)</f>
        <v>84.1934</v>
      </c>
      <c r="I23" s="131">
        <v>75.0125</v>
      </c>
      <c r="J23" s="132"/>
      <c r="K23" s="132">
        <v>9.1809</v>
      </c>
      <c r="L23" s="136"/>
      <c r="M23" s="68">
        <f>SUM(N23:Q23)</f>
        <v>83.9181</v>
      </c>
      <c r="N23" s="131">
        <v>73.908</v>
      </c>
      <c r="O23" s="132"/>
      <c r="P23" s="132">
        <v>10.0101</v>
      </c>
      <c r="Q23" s="136"/>
      <c r="R23" s="68">
        <f>SUM(S23:V23)</f>
        <v>168.1115</v>
      </c>
      <c r="S23" s="64">
        <f>I23+N23</f>
        <v>148.9205</v>
      </c>
      <c r="T23" s="64"/>
      <c r="U23" s="64">
        <f>K23+P23</f>
        <v>19.191</v>
      </c>
      <c r="V23" s="73"/>
      <c r="W23" s="68">
        <f>SUM(X23:AA23)</f>
        <v>168.1116</v>
      </c>
      <c r="X23" s="131">
        <v>148.9205</v>
      </c>
      <c r="Y23" s="132"/>
      <c r="Z23" s="132">
        <v>19.1911</v>
      </c>
      <c r="AA23" s="136"/>
    </row>
    <row r="24" spans="1:27" s="1" customFormat="1" ht="32.25" thickBot="1">
      <c r="A24" s="24" t="s">
        <v>41</v>
      </c>
      <c r="B24" s="25" t="s">
        <v>62</v>
      </c>
      <c r="C24" s="74">
        <f>SUM(D24:G24)</f>
        <v>27.361520000000002</v>
      </c>
      <c r="D24" s="137">
        <f>D53</f>
        <v>22.36708</v>
      </c>
      <c r="E24" s="137"/>
      <c r="F24" s="137">
        <f>F53</f>
        <v>4.918889</v>
      </c>
      <c r="G24" s="137">
        <f>G53</f>
        <v>0.075551</v>
      </c>
      <c r="H24" s="74">
        <f>SUM(I24:L24)</f>
        <v>15.1097</v>
      </c>
      <c r="I24" s="137">
        <f>I47</f>
        <v>12.6838</v>
      </c>
      <c r="J24" s="138"/>
      <c r="K24" s="138">
        <f>K53</f>
        <v>2.3889</v>
      </c>
      <c r="L24" s="139">
        <f>L53</f>
        <v>0.037</v>
      </c>
      <c r="M24" s="74">
        <f>SUM(N24:Q24)</f>
        <v>14.5489</v>
      </c>
      <c r="N24" s="137">
        <f>N47</f>
        <v>12.5154</v>
      </c>
      <c r="O24" s="138"/>
      <c r="P24" s="138">
        <f>P53</f>
        <v>1.9905</v>
      </c>
      <c r="Q24" s="139">
        <f>Q53</f>
        <v>0.043</v>
      </c>
      <c r="R24" s="74">
        <f>SUM(S24:V24)</f>
        <v>29.658599999999996</v>
      </c>
      <c r="S24" s="75">
        <f>I24+N24</f>
        <v>25.199199999999998</v>
      </c>
      <c r="T24" s="75"/>
      <c r="U24" s="75">
        <f>K24+P24</f>
        <v>4.3794</v>
      </c>
      <c r="V24" s="76">
        <f>L24+Q24</f>
        <v>0.07999999999999999</v>
      </c>
      <c r="W24" s="74">
        <f>SUM(X24:AA24)</f>
        <v>29.6586</v>
      </c>
      <c r="X24" s="137">
        <v>25.1992</v>
      </c>
      <c r="Y24" s="138"/>
      <c r="Z24" s="138">
        <v>4.3794</v>
      </c>
      <c r="AA24" s="139">
        <v>0.08</v>
      </c>
    </row>
    <row r="25" spans="1:27" s="28" customFormat="1" ht="16.5" thickBot="1">
      <c r="A25" s="26"/>
      <c r="B25" s="27" t="s">
        <v>43</v>
      </c>
      <c r="C25" s="77"/>
      <c r="D25" s="78">
        <f>D8-D18-D20-D22-D23-D24-E11-F11-G11</f>
        <v>0</v>
      </c>
      <c r="E25" s="78">
        <f>E8-E18-E20-E22-E23-E24-F12-G12</f>
        <v>0</v>
      </c>
      <c r="F25" s="78">
        <f>F8-F18-F20-F22-F23-F24-G13</f>
        <v>0</v>
      </c>
      <c r="G25" s="79">
        <f>G8-G18-G20-G22-G23-G24</f>
        <v>3.674478738428799E-05</v>
      </c>
      <c r="H25" s="80"/>
      <c r="I25" s="78">
        <f>I8-I18-I20-I22-I23-I24-J11-K11-L11</f>
        <v>0</v>
      </c>
      <c r="J25" s="78">
        <f>J8-J18-J20-J22-J23-J24-K12-L12</f>
        <v>0</v>
      </c>
      <c r="K25" s="78">
        <f>K8-K18-K20-K22-K23-K24-L13</f>
        <v>0</v>
      </c>
      <c r="L25" s="81">
        <f>L8-L18-L20-L22-L23-L24</f>
        <v>-4.5666358524952544E-05</v>
      </c>
      <c r="M25" s="77"/>
      <c r="N25" s="78">
        <f>N8-N18-N20-N22-N23-N24-O11-P11-Q11</f>
        <v>0</v>
      </c>
      <c r="O25" s="78">
        <f>O8-O18-O20-O22-O23-O24-P12-Q12</f>
        <v>0</v>
      </c>
      <c r="P25" s="78">
        <f>P8-P18-P20-P22-P23-P24-Q13</f>
        <v>0</v>
      </c>
      <c r="Q25" s="79">
        <f>Q8-Q18-Q20-Q22-Q23-Q24</f>
        <v>4.431753983806519E-05</v>
      </c>
      <c r="R25" s="80"/>
      <c r="S25" s="78">
        <f>S8-S18-S20-S22-S23-S24-T11-U11-V11</f>
        <v>0</v>
      </c>
      <c r="T25" s="78">
        <f>T8-T18-T20-T22-T23-T24-U12-V12</f>
        <v>0</v>
      </c>
      <c r="U25" s="78">
        <f>U8-U18-U20-U22-U23-U24-V13</f>
        <v>0</v>
      </c>
      <c r="V25" s="81">
        <f>V8-V18-V20-V22-V23-V24</f>
        <v>-1.3488187721455436E-06</v>
      </c>
      <c r="W25" s="77"/>
      <c r="X25" s="78">
        <f>X8-X18-X20-X22-X23-X24-Y11-Z11-AA11</f>
        <v>5.684341886080802E-14</v>
      </c>
      <c r="Y25" s="78">
        <f>Y8-Y18-Y20-Y22-Y23-Y24-Z12-AA12</f>
        <v>0</v>
      </c>
      <c r="Z25" s="78">
        <f>Z8-Z18-Z20-Z22-Z23-Z24-AA13</f>
        <v>0</v>
      </c>
      <c r="AA25" s="79">
        <f>AA8-AA18-AA20-AA22-AA23-AA24</f>
        <v>-1.795394318719612E-05</v>
      </c>
    </row>
    <row r="26" spans="1:27" s="28" customFormat="1" ht="15.75">
      <c r="A26" s="29"/>
      <c r="B26" s="30"/>
      <c r="C26" s="31"/>
      <c r="D26" s="32"/>
      <c r="E26" s="32"/>
      <c r="F26" s="32"/>
      <c r="G26" s="32"/>
      <c r="H26" s="31"/>
      <c r="I26" s="32"/>
      <c r="J26" s="32"/>
      <c r="K26" s="32"/>
      <c r="L26" s="32"/>
      <c r="M26" s="31"/>
      <c r="N26" s="32"/>
      <c r="O26" s="32"/>
      <c r="P26" s="32"/>
      <c r="Q26" s="32"/>
      <c r="R26" s="31"/>
      <c r="S26" s="32"/>
      <c r="T26" s="32"/>
      <c r="U26" s="32"/>
      <c r="V26" s="32"/>
      <c r="W26" s="31"/>
      <c r="X26" s="32"/>
      <c r="Y26" s="32"/>
      <c r="Z26" s="32"/>
      <c r="AA26" s="32"/>
    </row>
    <row r="27" spans="1:27" s="1" customFormat="1" ht="15.75">
      <c r="A27" s="33"/>
      <c r="B27" s="33" t="s">
        <v>30</v>
      </c>
      <c r="C27" s="147"/>
      <c r="D27" s="147"/>
      <c r="E27" s="147"/>
      <c r="F27" s="147"/>
      <c r="G27" s="147"/>
      <c r="H27" s="33"/>
      <c r="I27" s="147"/>
      <c r="J27" s="33"/>
      <c r="K27" s="147"/>
      <c r="L27" s="147"/>
      <c r="M27" s="33"/>
      <c r="N27" s="147"/>
      <c r="O27" s="33"/>
      <c r="P27" s="147"/>
      <c r="Q27" s="33"/>
      <c r="R27" s="33"/>
      <c r="S27" s="33"/>
      <c r="T27" s="33"/>
      <c r="U27" s="33"/>
      <c r="V27" s="33"/>
      <c r="W27" s="33"/>
      <c r="X27" s="33"/>
      <c r="Y27" s="33"/>
      <c r="Z27" s="147"/>
      <c r="AA27" s="147"/>
    </row>
    <row r="28" spans="1:27" s="1" customFormat="1" ht="15.75">
      <c r="A28" s="33"/>
      <c r="B28" s="33"/>
      <c r="C28" s="147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</row>
    <row r="29" spans="1:27" s="1" customFormat="1" ht="16.5" thickBot="1">
      <c r="A29" s="33"/>
      <c r="B29" s="34" t="s">
        <v>66</v>
      </c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</row>
    <row r="30" spans="1:27" s="1" customFormat="1" ht="31.5">
      <c r="A30" s="35" t="s">
        <v>7</v>
      </c>
      <c r="B30" s="36" t="s">
        <v>63</v>
      </c>
      <c r="C30" s="8" t="s">
        <v>2</v>
      </c>
      <c r="D30" s="8" t="s">
        <v>9</v>
      </c>
      <c r="E30" s="8" t="s">
        <v>10</v>
      </c>
      <c r="F30" s="8" t="s">
        <v>11</v>
      </c>
      <c r="G30" s="9" t="s">
        <v>12</v>
      </c>
      <c r="H30" s="8" t="s">
        <v>2</v>
      </c>
      <c r="I30" s="8" t="s">
        <v>9</v>
      </c>
      <c r="J30" s="8" t="s">
        <v>10</v>
      </c>
      <c r="K30" s="8" t="s">
        <v>11</v>
      </c>
      <c r="L30" s="9" t="s">
        <v>12</v>
      </c>
      <c r="M30" s="8" t="s">
        <v>2</v>
      </c>
      <c r="N30" s="8" t="s">
        <v>9</v>
      </c>
      <c r="O30" s="8" t="s">
        <v>10</v>
      </c>
      <c r="P30" s="8" t="s">
        <v>11</v>
      </c>
      <c r="Q30" s="9" t="s">
        <v>12</v>
      </c>
      <c r="R30" s="8" t="s">
        <v>2</v>
      </c>
      <c r="S30" s="8" t="s">
        <v>9</v>
      </c>
      <c r="T30" s="8" t="s">
        <v>10</v>
      </c>
      <c r="U30" s="8" t="s">
        <v>11</v>
      </c>
      <c r="V30" s="9" t="s">
        <v>12</v>
      </c>
      <c r="W30" s="8" t="s">
        <v>2</v>
      </c>
      <c r="X30" s="8" t="s">
        <v>9</v>
      </c>
      <c r="Y30" s="8" t="s">
        <v>10</v>
      </c>
      <c r="Z30" s="8" t="s">
        <v>11</v>
      </c>
      <c r="AA30" s="9" t="s">
        <v>12</v>
      </c>
    </row>
    <row r="31" spans="1:27" ht="47.25">
      <c r="A31" s="37">
        <v>1</v>
      </c>
      <c r="B31" s="44" t="s">
        <v>95</v>
      </c>
      <c r="C31" s="82">
        <f aca="true" t="shared" si="0" ref="C31:C41">SUM(D31:G31)</f>
        <v>6.234288</v>
      </c>
      <c r="D31" s="83"/>
      <c r="E31" s="83"/>
      <c r="F31" s="142">
        <v>6.234288</v>
      </c>
      <c r="G31" s="84"/>
      <c r="H31" s="105">
        <f aca="true" t="shared" si="1" ref="H31:H41">SUM(I31:L31)</f>
        <v>2.9335</v>
      </c>
      <c r="I31" s="83"/>
      <c r="J31" s="83"/>
      <c r="K31" s="142">
        <v>2.9335</v>
      </c>
      <c r="L31" s="84"/>
      <c r="M31" s="105">
        <f aca="true" t="shared" si="2" ref="M31:M41">SUM(N31:Q31)</f>
        <v>2.975</v>
      </c>
      <c r="N31" s="83"/>
      <c r="O31" s="83"/>
      <c r="P31" s="143">
        <v>2.975</v>
      </c>
      <c r="Q31" s="84"/>
      <c r="R31" s="105">
        <f aca="true" t="shared" si="3" ref="R31:R41">SUM(S31:V31)</f>
        <v>5.9085</v>
      </c>
      <c r="S31" s="83"/>
      <c r="T31" s="83"/>
      <c r="U31" s="142">
        <f>K31+P31</f>
        <v>5.9085</v>
      </c>
      <c r="V31" s="84"/>
      <c r="W31" s="105">
        <f aca="true" t="shared" si="4" ref="W31:W41">SUM(X31:AA31)</f>
        <v>5.9085</v>
      </c>
      <c r="X31" s="83"/>
      <c r="Y31" s="83"/>
      <c r="Z31" s="142">
        <v>5.9085</v>
      </c>
      <c r="AA31" s="84"/>
    </row>
    <row r="32" spans="1:27" ht="15.75" customHeight="1">
      <c r="A32" s="140">
        <v>2</v>
      </c>
      <c r="B32" s="141" t="s">
        <v>94</v>
      </c>
      <c r="C32" s="82">
        <f t="shared" si="0"/>
        <v>0.049464</v>
      </c>
      <c r="D32" s="83"/>
      <c r="E32" s="83"/>
      <c r="F32" s="143">
        <v>0.049464</v>
      </c>
      <c r="G32" s="84"/>
      <c r="H32" s="105">
        <f t="shared" si="1"/>
        <v>0.0008</v>
      </c>
      <c r="I32" s="83"/>
      <c r="J32" s="83"/>
      <c r="K32" s="143">
        <v>0.0008</v>
      </c>
      <c r="L32" s="84"/>
      <c r="M32" s="105">
        <f t="shared" si="2"/>
        <v>0.0009</v>
      </c>
      <c r="N32" s="83"/>
      <c r="O32" s="83"/>
      <c r="P32" s="143">
        <v>0.0009</v>
      </c>
      <c r="Q32" s="84"/>
      <c r="R32" s="105">
        <f t="shared" si="3"/>
        <v>0.0017000000000000001</v>
      </c>
      <c r="S32" s="83"/>
      <c r="T32" s="83"/>
      <c r="U32" s="142">
        <f aca="true" t="shared" si="5" ref="U32:U37">K32+P32</f>
        <v>0.0017000000000000001</v>
      </c>
      <c r="V32" s="84"/>
      <c r="W32" s="105">
        <f t="shared" si="4"/>
        <v>0.0017</v>
      </c>
      <c r="X32" s="83"/>
      <c r="Y32" s="83"/>
      <c r="Z32" s="143">
        <v>0.0017</v>
      </c>
      <c r="AA32" s="84"/>
    </row>
    <row r="33" spans="1:27" ht="14.25" customHeight="1">
      <c r="A33" s="140">
        <v>3</v>
      </c>
      <c r="B33" s="159" t="s">
        <v>96</v>
      </c>
      <c r="C33" s="82">
        <f t="shared" si="0"/>
        <v>0.396718</v>
      </c>
      <c r="D33" s="83"/>
      <c r="E33" s="83"/>
      <c r="F33" s="143">
        <v>0.396718</v>
      </c>
      <c r="G33" s="84"/>
      <c r="H33" s="105">
        <f t="shared" si="1"/>
        <v>0.2503</v>
      </c>
      <c r="I33" s="83"/>
      <c r="J33" s="83"/>
      <c r="K33" s="143">
        <v>0.2503</v>
      </c>
      <c r="L33" s="84"/>
      <c r="M33" s="105">
        <f t="shared" si="2"/>
        <v>0.2366</v>
      </c>
      <c r="N33" s="83"/>
      <c r="O33" s="83"/>
      <c r="P33" s="143">
        <v>0.2366</v>
      </c>
      <c r="Q33" s="84"/>
      <c r="R33" s="105">
        <f t="shared" si="3"/>
        <v>0.4869</v>
      </c>
      <c r="S33" s="83"/>
      <c r="T33" s="83"/>
      <c r="U33" s="142">
        <f t="shared" si="5"/>
        <v>0.4869</v>
      </c>
      <c r="V33" s="84"/>
      <c r="W33" s="105">
        <f t="shared" si="4"/>
        <v>0.4869</v>
      </c>
      <c r="X33" s="83"/>
      <c r="Y33" s="83"/>
      <c r="Z33" s="143">
        <v>0.4869</v>
      </c>
      <c r="AA33" s="84"/>
    </row>
    <row r="34" spans="1:27" ht="21.75" customHeight="1" hidden="1">
      <c r="A34" s="140">
        <v>4</v>
      </c>
      <c r="B34" s="141" t="s">
        <v>70</v>
      </c>
      <c r="C34" s="82">
        <f t="shared" si="0"/>
        <v>0</v>
      </c>
      <c r="D34" s="83"/>
      <c r="E34" s="83"/>
      <c r="F34" s="143"/>
      <c r="G34" s="84"/>
      <c r="H34" s="105">
        <f t="shared" si="1"/>
        <v>0</v>
      </c>
      <c r="I34" s="83"/>
      <c r="J34" s="83"/>
      <c r="K34" s="143"/>
      <c r="L34" s="84"/>
      <c r="M34" s="105">
        <f t="shared" si="2"/>
        <v>0</v>
      </c>
      <c r="N34" s="83"/>
      <c r="O34" s="83"/>
      <c r="P34" s="143"/>
      <c r="Q34" s="84"/>
      <c r="R34" s="105">
        <f t="shared" si="3"/>
        <v>0</v>
      </c>
      <c r="S34" s="83"/>
      <c r="T34" s="83"/>
      <c r="U34" s="142">
        <f t="shared" si="5"/>
        <v>0</v>
      </c>
      <c r="V34" s="84"/>
      <c r="W34" s="105">
        <f t="shared" si="4"/>
        <v>0</v>
      </c>
      <c r="X34" s="83"/>
      <c r="Y34" s="83"/>
      <c r="Z34" s="143"/>
      <c r="AA34" s="84"/>
    </row>
    <row r="35" spans="1:27" ht="18.75" customHeight="1" hidden="1">
      <c r="A35" s="140">
        <v>5</v>
      </c>
      <c r="B35" s="141" t="s">
        <v>71</v>
      </c>
      <c r="C35" s="82">
        <f t="shared" si="0"/>
        <v>0</v>
      </c>
      <c r="D35" s="83"/>
      <c r="E35" s="83"/>
      <c r="F35" s="143"/>
      <c r="G35" s="84"/>
      <c r="H35" s="105">
        <f t="shared" si="1"/>
        <v>0</v>
      </c>
      <c r="I35" s="83"/>
      <c r="J35" s="83"/>
      <c r="K35" s="143"/>
      <c r="L35" s="84"/>
      <c r="M35" s="105">
        <f t="shared" si="2"/>
        <v>0</v>
      </c>
      <c r="N35" s="83"/>
      <c r="O35" s="83"/>
      <c r="P35" s="143"/>
      <c r="Q35" s="84"/>
      <c r="R35" s="105">
        <f t="shared" si="3"/>
        <v>0</v>
      </c>
      <c r="S35" s="83"/>
      <c r="T35" s="83"/>
      <c r="U35" s="142">
        <f t="shared" si="5"/>
        <v>0</v>
      </c>
      <c r="V35" s="84"/>
      <c r="W35" s="105">
        <f t="shared" si="4"/>
        <v>0</v>
      </c>
      <c r="X35" s="83"/>
      <c r="Y35" s="83"/>
      <c r="Z35" s="143"/>
      <c r="AA35" s="84"/>
    </row>
    <row r="36" spans="1:27" ht="18.75" customHeight="1" hidden="1">
      <c r="A36" s="140">
        <v>6</v>
      </c>
      <c r="B36" s="141" t="s">
        <v>72</v>
      </c>
      <c r="C36" s="82">
        <f t="shared" si="0"/>
        <v>0</v>
      </c>
      <c r="D36" s="83"/>
      <c r="E36" s="83"/>
      <c r="F36" s="143"/>
      <c r="G36" s="84"/>
      <c r="H36" s="105">
        <f t="shared" si="1"/>
        <v>0</v>
      </c>
      <c r="I36" s="83"/>
      <c r="J36" s="83"/>
      <c r="K36" s="143"/>
      <c r="L36" s="84"/>
      <c r="M36" s="105">
        <f t="shared" si="2"/>
        <v>0</v>
      </c>
      <c r="N36" s="83"/>
      <c r="O36" s="83"/>
      <c r="P36" s="143"/>
      <c r="Q36" s="84"/>
      <c r="R36" s="105">
        <f t="shared" si="3"/>
        <v>0</v>
      </c>
      <c r="S36" s="83"/>
      <c r="T36" s="83"/>
      <c r="U36" s="142">
        <f t="shared" si="5"/>
        <v>0</v>
      </c>
      <c r="V36" s="84"/>
      <c r="W36" s="105">
        <f t="shared" si="4"/>
        <v>0</v>
      </c>
      <c r="X36" s="83"/>
      <c r="Y36" s="83"/>
      <c r="Z36" s="143"/>
      <c r="AA36" s="84"/>
    </row>
    <row r="37" spans="1:27" ht="16.5" customHeight="1" hidden="1">
      <c r="A37" s="140">
        <v>7</v>
      </c>
      <c r="B37" s="141" t="s">
        <v>73</v>
      </c>
      <c r="C37" s="82">
        <f t="shared" si="0"/>
        <v>0</v>
      </c>
      <c r="D37" s="83"/>
      <c r="E37" s="83"/>
      <c r="F37" s="143"/>
      <c r="G37" s="84"/>
      <c r="H37" s="105">
        <f t="shared" si="1"/>
        <v>0</v>
      </c>
      <c r="I37" s="83"/>
      <c r="J37" s="83"/>
      <c r="K37" s="143"/>
      <c r="L37" s="84"/>
      <c r="M37" s="105">
        <f t="shared" si="2"/>
        <v>0</v>
      </c>
      <c r="N37" s="83"/>
      <c r="O37" s="83"/>
      <c r="P37" s="143"/>
      <c r="Q37" s="84"/>
      <c r="R37" s="105">
        <f t="shared" si="3"/>
        <v>0</v>
      </c>
      <c r="S37" s="83"/>
      <c r="T37" s="83"/>
      <c r="U37" s="142">
        <f t="shared" si="5"/>
        <v>0</v>
      </c>
      <c r="V37" s="84"/>
      <c r="W37" s="105">
        <f t="shared" si="4"/>
        <v>0</v>
      </c>
      <c r="X37" s="83"/>
      <c r="Y37" s="83"/>
      <c r="Z37" s="143"/>
      <c r="AA37" s="84"/>
    </row>
    <row r="38" spans="1:27" ht="18.75" customHeight="1" hidden="1">
      <c r="A38" s="140">
        <v>8</v>
      </c>
      <c r="B38" s="141" t="s">
        <v>74</v>
      </c>
      <c r="C38" s="82">
        <f>SUM(D38:G38)</f>
        <v>0</v>
      </c>
      <c r="D38" s="83"/>
      <c r="E38" s="83"/>
      <c r="F38" s="143"/>
      <c r="G38" s="84"/>
      <c r="H38" s="105">
        <f>SUM(I38:L38)</f>
        <v>0</v>
      </c>
      <c r="I38" s="83"/>
      <c r="J38" s="83"/>
      <c r="K38" s="143"/>
      <c r="L38" s="84"/>
      <c r="M38" s="105">
        <f>SUM(N38:Q38)</f>
        <v>0</v>
      </c>
      <c r="N38" s="83"/>
      <c r="O38" s="83"/>
      <c r="P38" s="143"/>
      <c r="Q38" s="84"/>
      <c r="R38" s="105">
        <f>SUM(S38:V38)</f>
        <v>0</v>
      </c>
      <c r="S38" s="83"/>
      <c r="T38" s="83"/>
      <c r="U38" s="142">
        <f>K38+P38</f>
        <v>0</v>
      </c>
      <c r="V38" s="84"/>
      <c r="W38" s="105">
        <f>SUM(X38:AA38)</f>
        <v>0</v>
      </c>
      <c r="X38" s="83"/>
      <c r="Y38" s="83"/>
      <c r="Z38" s="143"/>
      <c r="AA38" s="84"/>
    </row>
    <row r="39" spans="1:27" ht="16.5" customHeight="1" hidden="1">
      <c r="A39" s="140">
        <v>9</v>
      </c>
      <c r="B39" s="141" t="s">
        <v>81</v>
      </c>
      <c r="C39" s="82">
        <f>SUM(D39:G39)</f>
        <v>0</v>
      </c>
      <c r="D39" s="83"/>
      <c r="E39" s="83"/>
      <c r="F39" s="143"/>
      <c r="G39" s="84"/>
      <c r="H39" s="105">
        <f>SUM(I39:L39)</f>
        <v>0</v>
      </c>
      <c r="I39" s="83"/>
      <c r="J39" s="83"/>
      <c r="K39" s="143"/>
      <c r="L39" s="84"/>
      <c r="M39" s="105">
        <f>SUM(N39:Q39)</f>
        <v>0</v>
      </c>
      <c r="N39" s="83"/>
      <c r="O39" s="83"/>
      <c r="P39" s="143"/>
      <c r="Q39" s="84"/>
      <c r="R39" s="105">
        <f>SUM(S39:V39)</f>
        <v>0</v>
      </c>
      <c r="S39" s="83"/>
      <c r="T39" s="83"/>
      <c r="U39" s="142">
        <f>K39+P39</f>
        <v>0</v>
      </c>
      <c r="V39" s="84"/>
      <c r="W39" s="105">
        <f>SUM(X39:AA39)</f>
        <v>0</v>
      </c>
      <c r="X39" s="83"/>
      <c r="Y39" s="83"/>
      <c r="Z39" s="143"/>
      <c r="AA39" s="84"/>
    </row>
    <row r="40" spans="1:27" ht="13.5" customHeight="1" hidden="1">
      <c r="A40" s="140">
        <v>10</v>
      </c>
      <c r="B40" s="141"/>
      <c r="C40" s="82">
        <f>SUM(D40:G40)</f>
        <v>0</v>
      </c>
      <c r="D40" s="83"/>
      <c r="E40" s="83"/>
      <c r="F40" s="143"/>
      <c r="G40" s="84"/>
      <c r="H40" s="105">
        <f>SUM(I40:L40)</f>
        <v>0</v>
      </c>
      <c r="I40" s="83"/>
      <c r="J40" s="83"/>
      <c r="K40" s="143"/>
      <c r="L40" s="84"/>
      <c r="M40" s="105">
        <f>SUM(N40:Q40)</f>
        <v>0</v>
      </c>
      <c r="N40" s="83"/>
      <c r="O40" s="83"/>
      <c r="P40" s="143"/>
      <c r="Q40" s="84"/>
      <c r="R40" s="105">
        <f>SUM(S40:V40)</f>
        <v>0</v>
      </c>
      <c r="S40" s="83"/>
      <c r="T40" s="83"/>
      <c r="U40" s="142"/>
      <c r="V40" s="84"/>
      <c r="W40" s="105">
        <f>SUM(X40:AA40)</f>
        <v>0</v>
      </c>
      <c r="X40" s="83"/>
      <c r="Y40" s="83"/>
      <c r="Z40" s="143"/>
      <c r="AA40" s="84"/>
    </row>
    <row r="41" spans="1:27" ht="31.5" customHeight="1" hidden="1">
      <c r="A41" s="140">
        <v>11</v>
      </c>
      <c r="B41" s="141" t="s">
        <v>86</v>
      </c>
      <c r="C41" s="82">
        <f t="shared" si="0"/>
        <v>0</v>
      </c>
      <c r="D41" s="83"/>
      <c r="E41" s="83"/>
      <c r="F41" s="143"/>
      <c r="G41" s="84"/>
      <c r="H41" s="105">
        <f t="shared" si="1"/>
        <v>0</v>
      </c>
      <c r="I41" s="83"/>
      <c r="J41" s="83"/>
      <c r="K41" s="143"/>
      <c r="L41" s="84"/>
      <c r="M41" s="105">
        <f t="shared" si="2"/>
        <v>0</v>
      </c>
      <c r="N41" s="83"/>
      <c r="O41" s="83"/>
      <c r="P41" s="143"/>
      <c r="Q41" s="84"/>
      <c r="R41" s="105">
        <f t="shared" si="3"/>
        <v>0</v>
      </c>
      <c r="S41" s="83"/>
      <c r="T41" s="83"/>
      <c r="U41" s="142"/>
      <c r="V41" s="84"/>
      <c r="W41" s="105">
        <f t="shared" si="4"/>
        <v>0</v>
      </c>
      <c r="X41" s="83"/>
      <c r="Y41" s="83"/>
      <c r="Z41" s="143"/>
      <c r="AA41" s="84"/>
    </row>
    <row r="42" spans="1:27" ht="13.5" thickBot="1">
      <c r="A42" s="164" t="s">
        <v>46</v>
      </c>
      <c r="B42" s="164"/>
      <c r="C42" s="85"/>
      <c r="D42" s="85"/>
      <c r="E42" s="85"/>
      <c r="F42" s="85"/>
      <c r="G42" s="85"/>
      <c r="H42" s="85"/>
      <c r="I42" s="85"/>
      <c r="J42" s="85"/>
      <c r="K42" s="85"/>
      <c r="L42" s="85"/>
      <c r="M42" s="85"/>
      <c r="N42" s="85"/>
      <c r="O42" s="85"/>
      <c r="P42" s="85"/>
      <c r="Q42" s="85"/>
      <c r="R42" s="85"/>
      <c r="S42" s="85"/>
      <c r="T42" s="85"/>
      <c r="U42" s="85"/>
      <c r="V42" s="85"/>
      <c r="W42" s="85"/>
      <c r="X42" s="85"/>
      <c r="Y42" s="85"/>
      <c r="Z42" s="85"/>
      <c r="AA42" s="85"/>
    </row>
    <row r="43" spans="1:27" ht="16.5" thickBot="1">
      <c r="A43" s="41"/>
      <c r="B43" s="42" t="s">
        <v>8</v>
      </c>
      <c r="C43" s="86">
        <f aca="true" t="shared" si="6" ref="C43:AA43">SUM(C31:C41)</f>
        <v>6.680470000000001</v>
      </c>
      <c r="D43" s="86">
        <f t="shared" si="6"/>
        <v>0</v>
      </c>
      <c r="E43" s="86">
        <f t="shared" si="6"/>
        <v>0</v>
      </c>
      <c r="F43" s="86">
        <f t="shared" si="6"/>
        <v>6.680470000000001</v>
      </c>
      <c r="G43" s="87">
        <f t="shared" si="6"/>
        <v>0</v>
      </c>
      <c r="H43" s="106">
        <f t="shared" si="6"/>
        <v>3.1846</v>
      </c>
      <c r="I43" s="106">
        <f t="shared" si="6"/>
        <v>0</v>
      </c>
      <c r="J43" s="106">
        <f t="shared" si="6"/>
        <v>0</v>
      </c>
      <c r="K43" s="106">
        <f>SUM(K31:K41)</f>
        <v>3.1846</v>
      </c>
      <c r="L43" s="107">
        <f t="shared" si="6"/>
        <v>0</v>
      </c>
      <c r="M43" s="106">
        <f t="shared" si="6"/>
        <v>3.2125000000000004</v>
      </c>
      <c r="N43" s="106">
        <f t="shared" si="6"/>
        <v>0</v>
      </c>
      <c r="O43" s="106">
        <f t="shared" si="6"/>
        <v>0</v>
      </c>
      <c r="P43" s="106">
        <f>SUM(P31:P41)</f>
        <v>3.2125000000000004</v>
      </c>
      <c r="Q43" s="107">
        <f t="shared" si="6"/>
        <v>0</v>
      </c>
      <c r="R43" s="106">
        <f t="shared" si="6"/>
        <v>6.3971</v>
      </c>
      <c r="S43" s="106">
        <f t="shared" si="6"/>
        <v>0</v>
      </c>
      <c r="T43" s="106">
        <f t="shared" si="6"/>
        <v>0</v>
      </c>
      <c r="U43" s="106">
        <f>SUM(U31:U41)</f>
        <v>6.3971</v>
      </c>
      <c r="V43" s="107">
        <f t="shared" si="6"/>
        <v>0</v>
      </c>
      <c r="W43" s="106">
        <f t="shared" si="6"/>
        <v>6.3971</v>
      </c>
      <c r="X43" s="106">
        <f t="shared" si="6"/>
        <v>0</v>
      </c>
      <c r="Y43" s="106">
        <f t="shared" si="6"/>
        <v>0</v>
      </c>
      <c r="Z43" s="106">
        <f>SUM(Z31:Z41)</f>
        <v>6.3971</v>
      </c>
      <c r="AA43" s="107">
        <f t="shared" si="6"/>
        <v>0</v>
      </c>
    </row>
    <row r="44" spans="8:12" ht="12.75">
      <c r="H44" s="39"/>
      <c r="I44" s="39"/>
      <c r="J44" s="39"/>
      <c r="K44" s="39"/>
      <c r="L44" s="39"/>
    </row>
    <row r="45" spans="2:12" ht="16.5" thickBot="1">
      <c r="B45" s="34" t="s">
        <v>65</v>
      </c>
      <c r="H45" s="39"/>
      <c r="I45" s="39"/>
      <c r="J45" s="39"/>
      <c r="K45" s="39"/>
      <c r="L45" s="39"/>
    </row>
    <row r="46" spans="1:27" ht="31.5">
      <c r="A46" s="35" t="s">
        <v>7</v>
      </c>
      <c r="B46" s="36" t="s">
        <v>63</v>
      </c>
      <c r="C46" s="8" t="s">
        <v>2</v>
      </c>
      <c r="D46" s="8" t="s">
        <v>9</v>
      </c>
      <c r="E46" s="8" t="s">
        <v>10</v>
      </c>
      <c r="F46" s="8" t="s">
        <v>11</v>
      </c>
      <c r="G46" s="9" t="s">
        <v>12</v>
      </c>
      <c r="H46" s="8" t="s">
        <v>2</v>
      </c>
      <c r="I46" s="8" t="s">
        <v>9</v>
      </c>
      <c r="J46" s="8" t="s">
        <v>10</v>
      </c>
      <c r="K46" s="8" t="s">
        <v>11</v>
      </c>
      <c r="L46" s="9" t="s">
        <v>12</v>
      </c>
      <c r="M46" s="8" t="s">
        <v>2</v>
      </c>
      <c r="N46" s="8" t="s">
        <v>9</v>
      </c>
      <c r="O46" s="8" t="s">
        <v>10</v>
      </c>
      <c r="P46" s="8" t="s">
        <v>11</v>
      </c>
      <c r="Q46" s="9" t="s">
        <v>12</v>
      </c>
      <c r="R46" s="8" t="s">
        <v>2</v>
      </c>
      <c r="S46" s="8" t="s">
        <v>9</v>
      </c>
      <c r="T46" s="8" t="s">
        <v>10</v>
      </c>
      <c r="U46" s="8" t="s">
        <v>11</v>
      </c>
      <c r="V46" s="9" t="s">
        <v>12</v>
      </c>
      <c r="W46" s="8" t="s">
        <v>2</v>
      </c>
      <c r="X46" s="8" t="s">
        <v>9</v>
      </c>
      <c r="Y46" s="8" t="s">
        <v>10</v>
      </c>
      <c r="Z46" s="8" t="s">
        <v>11</v>
      </c>
      <c r="AA46" s="9" t="s">
        <v>12</v>
      </c>
    </row>
    <row r="47" spans="1:27" ht="30" customHeight="1">
      <c r="A47" s="43">
        <v>1</v>
      </c>
      <c r="B47" s="44" t="s">
        <v>98</v>
      </c>
      <c r="C47" s="82">
        <f>SUM(D47:G47)</f>
        <v>22.36708</v>
      </c>
      <c r="D47" s="142">
        <v>22.36708</v>
      </c>
      <c r="E47" s="83"/>
      <c r="F47" s="83"/>
      <c r="G47" s="84"/>
      <c r="H47" s="105">
        <f>SUM(I47:L47)</f>
        <v>12.6838</v>
      </c>
      <c r="I47" s="142">
        <v>12.6838</v>
      </c>
      <c r="J47" s="150"/>
      <c r="K47" s="150"/>
      <c r="L47" s="144"/>
      <c r="M47" s="105">
        <f>SUM(N47:Q47)</f>
        <v>12.5154</v>
      </c>
      <c r="N47" s="142">
        <v>12.5154</v>
      </c>
      <c r="O47" s="150"/>
      <c r="P47" s="150"/>
      <c r="Q47" s="144"/>
      <c r="R47" s="105">
        <f>SUM(S47:V47)</f>
        <v>25.199199999999998</v>
      </c>
      <c r="S47" s="83">
        <f>S24</f>
        <v>25.199199999999998</v>
      </c>
      <c r="T47" s="83"/>
      <c r="U47" s="83"/>
      <c r="V47" s="84"/>
      <c r="W47" s="105">
        <f>SUM(X47:AA47)</f>
        <v>25.1992</v>
      </c>
      <c r="X47" s="142">
        <v>25.1992</v>
      </c>
      <c r="Y47" s="150"/>
      <c r="Z47" s="150"/>
      <c r="AA47" s="144"/>
    </row>
    <row r="48" spans="1:27" ht="15.75">
      <c r="A48" s="45">
        <v>2</v>
      </c>
      <c r="B48" s="141" t="s">
        <v>82</v>
      </c>
      <c r="C48" s="82">
        <f>SUM(D48:G48)</f>
        <v>2.403196</v>
      </c>
      <c r="D48" s="83"/>
      <c r="E48" s="83"/>
      <c r="F48" s="142">
        <v>2.403196</v>
      </c>
      <c r="G48" s="84"/>
      <c r="H48" s="105">
        <f>SUM(I48:L48)</f>
        <v>1.8344</v>
      </c>
      <c r="I48" s="143"/>
      <c r="J48" s="151"/>
      <c r="K48" s="151">
        <v>1.8344</v>
      </c>
      <c r="L48" s="158"/>
      <c r="M48" s="105">
        <f>SUM(N48:Q48)</f>
        <v>1.2937</v>
      </c>
      <c r="N48" s="143"/>
      <c r="O48" s="151"/>
      <c r="P48" s="151">
        <v>1.2937</v>
      </c>
      <c r="Q48" s="158"/>
      <c r="R48" s="105">
        <f>SUM(S48:V48)</f>
        <v>3.1281</v>
      </c>
      <c r="S48" s="83"/>
      <c r="T48" s="83"/>
      <c r="U48" s="83">
        <f>K48+P48</f>
        <v>3.1281</v>
      </c>
      <c r="V48" s="84"/>
      <c r="W48" s="105">
        <f>SUM(X48:AA48)</f>
        <v>3.1281</v>
      </c>
      <c r="X48" s="143"/>
      <c r="Y48" s="151"/>
      <c r="Z48" s="151">
        <v>3.1281</v>
      </c>
      <c r="AA48" s="158"/>
    </row>
    <row r="49" spans="1:27" ht="47.25">
      <c r="A49" s="45">
        <v>3</v>
      </c>
      <c r="B49" s="160" t="s">
        <v>95</v>
      </c>
      <c r="C49" s="82">
        <f>SUM(D49:G49)</f>
        <v>1.776564</v>
      </c>
      <c r="D49" s="83"/>
      <c r="E49" s="83"/>
      <c r="F49" s="143">
        <v>1.776564</v>
      </c>
      <c r="G49" s="84"/>
      <c r="H49" s="105">
        <f>SUM(I49:L49)</f>
        <v>0.1635</v>
      </c>
      <c r="I49" s="143"/>
      <c r="J49" s="151"/>
      <c r="K49" s="151">
        <v>0.1635</v>
      </c>
      <c r="L49" s="158"/>
      <c r="M49" s="105">
        <f>SUM(N49:Q49)</f>
        <v>0.3277</v>
      </c>
      <c r="N49" s="143"/>
      <c r="O49" s="151"/>
      <c r="P49" s="151">
        <v>0.3277</v>
      </c>
      <c r="Q49" s="158"/>
      <c r="R49" s="105">
        <f>SUM(S49:V49)</f>
        <v>0.49119999999999997</v>
      </c>
      <c r="S49" s="83"/>
      <c r="T49" s="83"/>
      <c r="U49" s="83">
        <f>K49+P49</f>
        <v>0.49119999999999997</v>
      </c>
      <c r="V49" s="84"/>
      <c r="W49" s="105">
        <f>SUM(X49:AA49)</f>
        <v>0.4912</v>
      </c>
      <c r="X49" s="143"/>
      <c r="Y49" s="151"/>
      <c r="Z49" s="151">
        <v>0.4912</v>
      </c>
      <c r="AA49" s="158"/>
    </row>
    <row r="50" spans="1:27" ht="15.75">
      <c r="A50" s="45">
        <v>4</v>
      </c>
      <c r="B50" s="141" t="s">
        <v>90</v>
      </c>
      <c r="C50" s="82">
        <f>SUM(D50:G50)</f>
        <v>0.075551</v>
      </c>
      <c r="D50" s="83"/>
      <c r="E50" s="83"/>
      <c r="F50" s="143"/>
      <c r="G50" s="84">
        <v>0.075551</v>
      </c>
      <c r="H50" s="105">
        <f>SUM(I50:L50)</f>
        <v>0.037</v>
      </c>
      <c r="I50" s="143"/>
      <c r="J50" s="151"/>
      <c r="K50" s="151"/>
      <c r="L50" s="158">
        <v>0.037</v>
      </c>
      <c r="M50" s="105">
        <f>SUM(N50:Q50)</f>
        <v>0.043</v>
      </c>
      <c r="N50" s="143"/>
      <c r="O50" s="151"/>
      <c r="P50" s="151"/>
      <c r="Q50" s="158">
        <v>0.043</v>
      </c>
      <c r="R50" s="105">
        <f>SUM(S50:V50)</f>
        <v>0.07999999999999999</v>
      </c>
      <c r="S50" s="83"/>
      <c r="T50" s="83"/>
      <c r="U50" s="83">
        <f>K50+P50</f>
        <v>0</v>
      </c>
      <c r="V50" s="84">
        <f>L50+Q50</f>
        <v>0.07999999999999999</v>
      </c>
      <c r="W50" s="105">
        <f>SUM(X50:AA50)</f>
        <v>0.08</v>
      </c>
      <c r="X50" s="143"/>
      <c r="Y50" s="151"/>
      <c r="Z50" s="151"/>
      <c r="AA50" s="158">
        <v>0.08</v>
      </c>
    </row>
    <row r="51" spans="1:27" ht="15.75">
      <c r="A51" s="45">
        <v>5</v>
      </c>
      <c r="B51" s="141" t="s">
        <v>99</v>
      </c>
      <c r="C51" s="82">
        <f>SUM(D51:G51)</f>
        <v>0.739129</v>
      </c>
      <c r="D51" s="83"/>
      <c r="E51" s="83"/>
      <c r="F51" s="83">
        <v>0.739129</v>
      </c>
      <c r="G51" s="152"/>
      <c r="H51" s="105">
        <f>SUM(I51:L51)</f>
        <v>0.391</v>
      </c>
      <c r="I51" s="143"/>
      <c r="J51" s="151"/>
      <c r="K51" s="151">
        <v>0.391</v>
      </c>
      <c r="L51" s="158"/>
      <c r="M51" s="105">
        <f>SUM(N51:Q51)</f>
        <v>0.3691</v>
      </c>
      <c r="N51" s="143"/>
      <c r="O51" s="151"/>
      <c r="P51" s="151">
        <v>0.3691</v>
      </c>
      <c r="Q51" s="158"/>
      <c r="R51" s="105">
        <f>SUM(S51:V51)</f>
        <v>0.7601</v>
      </c>
      <c r="S51" s="83"/>
      <c r="T51" s="83"/>
      <c r="U51" s="83">
        <f>K51+P51</f>
        <v>0.7601</v>
      </c>
      <c r="V51" s="84"/>
      <c r="W51" s="105">
        <f>SUM(X51:AA51)</f>
        <v>0.7601</v>
      </c>
      <c r="X51" s="143"/>
      <c r="Y51" s="151"/>
      <c r="Z51" s="151">
        <v>0.7601</v>
      </c>
      <c r="AA51" s="158"/>
    </row>
    <row r="52" spans="1:27" ht="13.5" thickBot="1">
      <c r="A52" s="165" t="s">
        <v>46</v>
      </c>
      <c r="B52" s="165"/>
      <c r="C52" s="85"/>
      <c r="D52" s="85"/>
      <c r="E52" s="85"/>
      <c r="F52" s="85"/>
      <c r="G52" s="85"/>
      <c r="H52" s="85"/>
      <c r="I52" s="85"/>
      <c r="J52" s="85"/>
      <c r="K52" s="85"/>
      <c r="L52" s="85"/>
      <c r="M52" s="85"/>
      <c r="N52" s="85"/>
      <c r="O52" s="85"/>
      <c r="P52" s="85"/>
      <c r="Q52" s="85"/>
      <c r="R52" s="85"/>
      <c r="S52" s="85"/>
      <c r="T52" s="85"/>
      <c r="U52" s="85"/>
      <c r="V52" s="85"/>
      <c r="W52" s="85"/>
      <c r="X52" s="85"/>
      <c r="Y52" s="85"/>
      <c r="Z52" s="85"/>
      <c r="AA52" s="85"/>
    </row>
    <row r="53" spans="1:27" ht="16.5" thickBot="1">
      <c r="A53" s="41"/>
      <c r="B53" s="42" t="s">
        <v>8</v>
      </c>
      <c r="C53" s="88">
        <f aca="true" t="shared" si="7" ref="C53:AA53">SUM(C47:C51)</f>
        <v>27.361520000000002</v>
      </c>
      <c r="D53" s="88">
        <f t="shared" si="7"/>
        <v>22.36708</v>
      </c>
      <c r="E53" s="88">
        <f t="shared" si="7"/>
        <v>0</v>
      </c>
      <c r="F53" s="88">
        <f t="shared" si="7"/>
        <v>4.918889</v>
      </c>
      <c r="G53" s="89">
        <f t="shared" si="7"/>
        <v>0.075551</v>
      </c>
      <c r="H53" s="108">
        <f t="shared" si="7"/>
        <v>15.109700000000002</v>
      </c>
      <c r="I53" s="108">
        <f t="shared" si="7"/>
        <v>12.6838</v>
      </c>
      <c r="J53" s="108">
        <f t="shared" si="7"/>
        <v>0</v>
      </c>
      <c r="K53" s="108">
        <f t="shared" si="7"/>
        <v>2.3889</v>
      </c>
      <c r="L53" s="109">
        <f t="shared" si="7"/>
        <v>0.037</v>
      </c>
      <c r="M53" s="108">
        <f t="shared" si="7"/>
        <v>14.548899999999998</v>
      </c>
      <c r="N53" s="108">
        <f t="shared" si="7"/>
        <v>12.5154</v>
      </c>
      <c r="O53" s="108">
        <f t="shared" si="7"/>
        <v>0</v>
      </c>
      <c r="P53" s="108">
        <f t="shared" si="7"/>
        <v>1.9905</v>
      </c>
      <c r="Q53" s="109">
        <f t="shared" si="7"/>
        <v>0.043</v>
      </c>
      <c r="R53" s="108">
        <f t="shared" si="7"/>
        <v>29.658599999999996</v>
      </c>
      <c r="S53" s="108">
        <f t="shared" si="7"/>
        <v>25.199199999999998</v>
      </c>
      <c r="T53" s="108">
        <f t="shared" si="7"/>
        <v>0</v>
      </c>
      <c r="U53" s="108">
        <f t="shared" si="7"/>
        <v>4.3794</v>
      </c>
      <c r="V53" s="109">
        <f t="shared" si="7"/>
        <v>0.07999999999999999</v>
      </c>
      <c r="W53" s="108">
        <f t="shared" si="7"/>
        <v>29.6586</v>
      </c>
      <c r="X53" s="108">
        <f t="shared" si="7"/>
        <v>25.1992</v>
      </c>
      <c r="Y53" s="108">
        <f t="shared" si="7"/>
        <v>0</v>
      </c>
      <c r="Z53" s="108">
        <f t="shared" si="7"/>
        <v>4.3794</v>
      </c>
      <c r="AA53" s="109">
        <f t="shared" si="7"/>
        <v>0.08</v>
      </c>
    </row>
    <row r="54" spans="8:12" ht="12.75">
      <c r="H54" s="39"/>
      <c r="I54" s="39"/>
      <c r="J54" s="39"/>
      <c r="K54" s="39"/>
      <c r="L54" s="39"/>
    </row>
    <row r="55" spans="2:12" ht="16.5" thickBot="1">
      <c r="B55" s="34" t="s">
        <v>67</v>
      </c>
      <c r="H55" s="39"/>
      <c r="I55" s="39"/>
      <c r="J55" s="39"/>
      <c r="K55" s="39"/>
      <c r="L55" s="39"/>
    </row>
    <row r="56" spans="1:27" ht="31.5">
      <c r="A56" s="35" t="s">
        <v>7</v>
      </c>
      <c r="B56" s="36" t="s">
        <v>64</v>
      </c>
      <c r="C56" s="8" t="s">
        <v>2</v>
      </c>
      <c r="D56" s="8" t="s">
        <v>9</v>
      </c>
      <c r="E56" s="8" t="s">
        <v>10</v>
      </c>
      <c r="F56" s="8" t="s">
        <v>11</v>
      </c>
      <c r="G56" s="9" t="s">
        <v>12</v>
      </c>
      <c r="H56" s="8" t="s">
        <v>2</v>
      </c>
      <c r="I56" s="8" t="s">
        <v>9</v>
      </c>
      <c r="J56" s="8" t="s">
        <v>10</v>
      </c>
      <c r="K56" s="8" t="s">
        <v>11</v>
      </c>
      <c r="L56" s="9" t="s">
        <v>12</v>
      </c>
      <c r="M56" s="8" t="s">
        <v>2</v>
      </c>
      <c r="N56" s="8" t="s">
        <v>9</v>
      </c>
      <c r="O56" s="8" t="s">
        <v>10</v>
      </c>
      <c r="P56" s="8" t="s">
        <v>11</v>
      </c>
      <c r="Q56" s="9" t="s">
        <v>12</v>
      </c>
      <c r="R56" s="8" t="s">
        <v>2</v>
      </c>
      <c r="S56" s="8" t="s">
        <v>9</v>
      </c>
      <c r="T56" s="8" t="s">
        <v>10</v>
      </c>
      <c r="U56" s="8" t="s">
        <v>11</v>
      </c>
      <c r="V56" s="9" t="s">
        <v>12</v>
      </c>
      <c r="W56" s="8" t="s">
        <v>2</v>
      </c>
      <c r="X56" s="8" t="s">
        <v>9</v>
      </c>
      <c r="Y56" s="8" t="s">
        <v>10</v>
      </c>
      <c r="Z56" s="8" t="s">
        <v>11</v>
      </c>
      <c r="AA56" s="9" t="s">
        <v>12</v>
      </c>
    </row>
    <row r="57" spans="1:27" ht="15.75">
      <c r="A57" s="37"/>
      <c r="B57" s="38" t="s">
        <v>84</v>
      </c>
      <c r="C57" s="82">
        <f>SUM(D57:G57)</f>
        <v>468.147237</v>
      </c>
      <c r="D57" s="83">
        <f>D22</f>
        <v>145.990864</v>
      </c>
      <c r="E57" s="83"/>
      <c r="F57" s="142">
        <f>F22</f>
        <v>213.92523</v>
      </c>
      <c r="G57" s="144">
        <f>G22</f>
        <v>108.231143</v>
      </c>
      <c r="H57" s="105">
        <f>SUM(I57:L57)</f>
        <v>211.84359999999998</v>
      </c>
      <c r="I57" s="142">
        <v>61.1125</v>
      </c>
      <c r="J57" s="150"/>
      <c r="K57" s="150">
        <v>83.8878</v>
      </c>
      <c r="L57" s="144">
        <v>66.8433</v>
      </c>
      <c r="M57" s="105">
        <f>SUM(N57:Q57)</f>
        <v>217.77929999999998</v>
      </c>
      <c r="N57" s="142">
        <v>61.7093</v>
      </c>
      <c r="O57" s="150"/>
      <c r="P57" s="150">
        <v>81.3437</v>
      </c>
      <c r="Q57" s="144">
        <v>74.7263</v>
      </c>
      <c r="R57" s="105">
        <f>SUM(S57:V57)</f>
        <v>429.62289999999996</v>
      </c>
      <c r="S57" s="83">
        <f>S22</f>
        <v>122.8218</v>
      </c>
      <c r="T57" s="83"/>
      <c r="U57" s="142">
        <f>U22</f>
        <v>165.23149999999998</v>
      </c>
      <c r="V57" s="144">
        <f>V22</f>
        <v>141.56959999999998</v>
      </c>
      <c r="W57" s="105">
        <f>SUM(X57:AA57)</f>
        <v>442.4393</v>
      </c>
      <c r="X57" s="142">
        <v>126.8158</v>
      </c>
      <c r="Y57" s="150"/>
      <c r="Z57" s="135">
        <v>201.217</v>
      </c>
      <c r="AA57" s="134">
        <v>114.4065</v>
      </c>
    </row>
    <row r="58" spans="1:27" ht="15.75">
      <c r="A58" s="37"/>
      <c r="B58" s="38"/>
      <c r="C58" s="82">
        <f>SUM(D58:G58)</f>
        <v>0</v>
      </c>
      <c r="D58" s="83"/>
      <c r="E58" s="83"/>
      <c r="F58" s="83"/>
      <c r="G58" s="84"/>
      <c r="H58" s="105">
        <f>SUM(I58:L58)</f>
        <v>0</v>
      </c>
      <c r="I58" s="83"/>
      <c r="J58" s="83"/>
      <c r="K58" s="83"/>
      <c r="L58" s="84"/>
      <c r="M58" s="105">
        <f>SUM(N58:Q58)</f>
        <v>0</v>
      </c>
      <c r="N58" s="83"/>
      <c r="O58" s="83"/>
      <c r="P58" s="83"/>
      <c r="Q58" s="84"/>
      <c r="R58" s="105">
        <f>SUM(S58:V58)</f>
        <v>0</v>
      </c>
      <c r="S58" s="83"/>
      <c r="T58" s="83"/>
      <c r="U58" s="83"/>
      <c r="V58" s="84"/>
      <c r="W58" s="105">
        <f>SUM(X58:AA58)</f>
        <v>0</v>
      </c>
      <c r="X58" s="83"/>
      <c r="Y58" s="83"/>
      <c r="Z58" s="83"/>
      <c r="AA58" s="84"/>
    </row>
    <row r="59" spans="1:27" ht="15.75">
      <c r="A59" s="37"/>
      <c r="B59" s="38"/>
      <c r="C59" s="82">
        <f>SUM(D59:G59)</f>
        <v>0</v>
      </c>
      <c r="D59" s="83"/>
      <c r="E59" s="83"/>
      <c r="F59" s="83"/>
      <c r="G59" s="84"/>
      <c r="H59" s="105">
        <f>SUM(I59:L59)</f>
        <v>0</v>
      </c>
      <c r="I59" s="83"/>
      <c r="J59" s="83"/>
      <c r="K59" s="83"/>
      <c r="L59" s="84"/>
      <c r="M59" s="105">
        <f>SUM(N59:Q59)</f>
        <v>0</v>
      </c>
      <c r="N59" s="83"/>
      <c r="O59" s="83"/>
      <c r="P59" s="83"/>
      <c r="Q59" s="84"/>
      <c r="R59" s="105">
        <f>SUM(S59:V59)</f>
        <v>0</v>
      </c>
      <c r="S59" s="83"/>
      <c r="T59" s="83"/>
      <c r="U59" s="83"/>
      <c r="V59" s="84"/>
      <c r="W59" s="105">
        <f>SUM(X59:AA59)</f>
        <v>0</v>
      </c>
      <c r="X59" s="83"/>
      <c r="Y59" s="83"/>
      <c r="Z59" s="83"/>
      <c r="AA59" s="84"/>
    </row>
    <row r="60" spans="1:27" ht="13.5" thickBot="1">
      <c r="A60" s="165" t="s">
        <v>46</v>
      </c>
      <c r="B60" s="165"/>
      <c r="C60" s="85"/>
      <c r="D60" s="85"/>
      <c r="E60" s="85"/>
      <c r="F60" s="85"/>
      <c r="G60" s="85"/>
      <c r="H60" s="85"/>
      <c r="I60" s="85"/>
      <c r="J60" s="85"/>
      <c r="K60" s="85"/>
      <c r="L60" s="85"/>
      <c r="M60" s="85"/>
      <c r="N60" s="85"/>
      <c r="O60" s="85"/>
      <c r="P60" s="85"/>
      <c r="Q60" s="85"/>
      <c r="R60" s="85"/>
      <c r="S60" s="85"/>
      <c r="T60" s="85"/>
      <c r="U60" s="85"/>
      <c r="V60" s="85"/>
      <c r="W60" s="85"/>
      <c r="X60" s="85"/>
      <c r="Y60" s="85"/>
      <c r="Z60" s="85"/>
      <c r="AA60" s="85"/>
    </row>
    <row r="61" spans="1:27" ht="16.5" thickBot="1">
      <c r="A61" s="41"/>
      <c r="B61" s="42" t="s">
        <v>8</v>
      </c>
      <c r="C61" s="90">
        <f aca="true" t="shared" si="8" ref="C61:AA61">SUM(C57:C59)</f>
        <v>468.147237</v>
      </c>
      <c r="D61" s="90">
        <f t="shared" si="8"/>
        <v>145.990864</v>
      </c>
      <c r="E61" s="90">
        <f t="shared" si="8"/>
        <v>0</v>
      </c>
      <c r="F61" s="90">
        <f t="shared" si="8"/>
        <v>213.92523</v>
      </c>
      <c r="G61" s="91">
        <f t="shared" si="8"/>
        <v>108.231143</v>
      </c>
      <c r="H61" s="110">
        <f t="shared" si="8"/>
        <v>211.84359999999998</v>
      </c>
      <c r="I61" s="110">
        <f t="shared" si="8"/>
        <v>61.1125</v>
      </c>
      <c r="J61" s="110">
        <f t="shared" si="8"/>
        <v>0</v>
      </c>
      <c r="K61" s="110">
        <f t="shared" si="8"/>
        <v>83.8878</v>
      </c>
      <c r="L61" s="111">
        <f t="shared" si="8"/>
        <v>66.8433</v>
      </c>
      <c r="M61" s="110">
        <f t="shared" si="8"/>
        <v>217.77929999999998</v>
      </c>
      <c r="N61" s="110">
        <f t="shared" si="8"/>
        <v>61.7093</v>
      </c>
      <c r="O61" s="110">
        <f t="shared" si="8"/>
        <v>0</v>
      </c>
      <c r="P61" s="110">
        <f t="shared" si="8"/>
        <v>81.3437</v>
      </c>
      <c r="Q61" s="111">
        <f t="shared" si="8"/>
        <v>74.7263</v>
      </c>
      <c r="R61" s="110">
        <f t="shared" si="8"/>
        <v>429.62289999999996</v>
      </c>
      <c r="S61" s="110">
        <f t="shared" si="8"/>
        <v>122.8218</v>
      </c>
      <c r="T61" s="110">
        <f t="shared" si="8"/>
        <v>0</v>
      </c>
      <c r="U61" s="110">
        <f t="shared" si="8"/>
        <v>165.23149999999998</v>
      </c>
      <c r="V61" s="111">
        <f t="shared" si="8"/>
        <v>141.56959999999998</v>
      </c>
      <c r="W61" s="110">
        <f t="shared" si="8"/>
        <v>442.4393</v>
      </c>
      <c r="X61" s="110">
        <f t="shared" si="8"/>
        <v>126.8158</v>
      </c>
      <c r="Y61" s="110">
        <f t="shared" si="8"/>
        <v>0</v>
      </c>
      <c r="Z61" s="110">
        <f t="shared" si="8"/>
        <v>201.217</v>
      </c>
      <c r="AA61" s="111">
        <f t="shared" si="8"/>
        <v>114.4065</v>
      </c>
    </row>
    <row r="64" spans="4:7" ht="15.75">
      <c r="D64" s="149"/>
      <c r="E64" s="147"/>
      <c r="F64" s="147"/>
      <c r="G64" s="147"/>
    </row>
    <row r="65" ht="12.75">
      <c r="D65" s="149"/>
    </row>
    <row r="66" ht="12.75">
      <c r="AC66" s="149"/>
    </row>
    <row r="68" ht="13.5" thickBot="1">
      <c r="A68" s="2" t="s">
        <v>88</v>
      </c>
    </row>
    <row r="69" spans="1:32" ht="32.25" customHeight="1">
      <c r="A69" s="161" t="s">
        <v>19</v>
      </c>
      <c r="B69" s="167" t="s">
        <v>1</v>
      </c>
      <c r="C69" s="161" t="s">
        <v>117</v>
      </c>
      <c r="D69" s="162"/>
      <c r="E69" s="162"/>
      <c r="F69" s="162"/>
      <c r="G69" s="163"/>
      <c r="H69" s="161" t="s">
        <v>118</v>
      </c>
      <c r="I69" s="162"/>
      <c r="J69" s="162"/>
      <c r="K69" s="162"/>
      <c r="L69" s="163"/>
      <c r="M69" s="161" t="s">
        <v>102</v>
      </c>
      <c r="N69" s="162"/>
      <c r="O69" s="162"/>
      <c r="P69" s="162"/>
      <c r="Q69" s="163"/>
      <c r="R69" s="161" t="s">
        <v>115</v>
      </c>
      <c r="S69" s="162"/>
      <c r="T69" s="162"/>
      <c r="U69" s="162"/>
      <c r="V69" s="163"/>
      <c r="W69" s="161" t="s">
        <v>116</v>
      </c>
      <c r="X69" s="162"/>
      <c r="Y69" s="162"/>
      <c r="Z69" s="162"/>
      <c r="AA69" s="163"/>
      <c r="AB69" s="161" t="s">
        <v>91</v>
      </c>
      <c r="AC69" s="162"/>
      <c r="AD69" s="162"/>
      <c r="AE69" s="162"/>
      <c r="AF69" s="163"/>
    </row>
    <row r="70" spans="1:32" ht="21.75" customHeight="1" thickBot="1">
      <c r="A70" s="166"/>
      <c r="B70" s="168"/>
      <c r="C70" s="10" t="s">
        <v>2</v>
      </c>
      <c r="D70" s="11" t="s">
        <v>9</v>
      </c>
      <c r="E70" s="11" t="s">
        <v>10</v>
      </c>
      <c r="F70" s="11" t="s">
        <v>11</v>
      </c>
      <c r="G70" s="12" t="s">
        <v>12</v>
      </c>
      <c r="H70" s="10" t="s">
        <v>2</v>
      </c>
      <c r="I70" s="11" t="s">
        <v>9</v>
      </c>
      <c r="J70" s="11" t="s">
        <v>10</v>
      </c>
      <c r="K70" s="11" t="s">
        <v>11</v>
      </c>
      <c r="L70" s="12" t="s">
        <v>12</v>
      </c>
      <c r="M70" s="10" t="s">
        <v>2</v>
      </c>
      <c r="N70" s="11" t="s">
        <v>9</v>
      </c>
      <c r="O70" s="11" t="s">
        <v>10</v>
      </c>
      <c r="P70" s="11" t="s">
        <v>11</v>
      </c>
      <c r="Q70" s="12" t="s">
        <v>12</v>
      </c>
      <c r="R70" s="10" t="s">
        <v>2</v>
      </c>
      <c r="S70" s="11" t="s">
        <v>9</v>
      </c>
      <c r="T70" s="11" t="s">
        <v>10</v>
      </c>
      <c r="U70" s="11" t="s">
        <v>11</v>
      </c>
      <c r="V70" s="12" t="s">
        <v>12</v>
      </c>
      <c r="W70" s="10" t="s">
        <v>2</v>
      </c>
      <c r="X70" s="11" t="s">
        <v>9</v>
      </c>
      <c r="Y70" s="11" t="s">
        <v>10</v>
      </c>
      <c r="Z70" s="11" t="s">
        <v>11</v>
      </c>
      <c r="AA70" s="12" t="s">
        <v>12</v>
      </c>
      <c r="AB70" s="10" t="s">
        <v>2</v>
      </c>
      <c r="AC70" s="11" t="s">
        <v>9</v>
      </c>
      <c r="AD70" s="11" t="s">
        <v>10</v>
      </c>
      <c r="AE70" s="11" t="s">
        <v>11</v>
      </c>
      <c r="AF70" s="12" t="s">
        <v>12</v>
      </c>
    </row>
    <row r="71" spans="1:32" ht="13.5" thickBot="1">
      <c r="A71" s="13">
        <v>1</v>
      </c>
      <c r="B71" s="14">
        <v>2</v>
      </c>
      <c r="C71" s="13">
        <v>3</v>
      </c>
      <c r="D71" s="15">
        <v>4</v>
      </c>
      <c r="E71" s="15">
        <v>5</v>
      </c>
      <c r="F71" s="15">
        <v>6</v>
      </c>
      <c r="G71" s="16">
        <v>7</v>
      </c>
      <c r="H71" s="13">
        <v>8</v>
      </c>
      <c r="I71" s="15">
        <v>9</v>
      </c>
      <c r="J71" s="15">
        <v>10</v>
      </c>
      <c r="K71" s="15">
        <v>11</v>
      </c>
      <c r="L71" s="16">
        <v>12</v>
      </c>
      <c r="M71" s="13">
        <v>8</v>
      </c>
      <c r="N71" s="15">
        <v>9</v>
      </c>
      <c r="O71" s="15">
        <v>10</v>
      </c>
      <c r="P71" s="15">
        <v>11</v>
      </c>
      <c r="Q71" s="16">
        <v>12</v>
      </c>
      <c r="R71" s="13">
        <v>3</v>
      </c>
      <c r="S71" s="15">
        <v>4</v>
      </c>
      <c r="T71" s="15">
        <v>5</v>
      </c>
      <c r="U71" s="15">
        <v>6</v>
      </c>
      <c r="V71" s="16">
        <v>7</v>
      </c>
      <c r="W71" s="13">
        <v>8</v>
      </c>
      <c r="X71" s="15">
        <v>9</v>
      </c>
      <c r="Y71" s="15">
        <v>10</v>
      </c>
      <c r="Z71" s="15">
        <v>11</v>
      </c>
      <c r="AA71" s="16">
        <v>12</v>
      </c>
      <c r="AB71" s="13">
        <v>8</v>
      </c>
      <c r="AC71" s="15">
        <v>9</v>
      </c>
      <c r="AD71" s="15">
        <v>10</v>
      </c>
      <c r="AE71" s="15">
        <v>11</v>
      </c>
      <c r="AF71" s="16">
        <v>12</v>
      </c>
    </row>
    <row r="72" spans="1:32" ht="31.5">
      <c r="A72" s="18" t="s">
        <v>3</v>
      </c>
      <c r="B72" s="19" t="s">
        <v>20</v>
      </c>
      <c r="C72" s="112">
        <f>C82+C84+C85</f>
        <v>354.022021</v>
      </c>
      <c r="D72" s="113">
        <f>D78+D79+D80+D81</f>
        <v>301.5134</v>
      </c>
      <c r="E72" s="113">
        <f>E73+E78+E79+E80+E81</f>
        <v>17.218</v>
      </c>
      <c r="F72" s="113">
        <f>F73+F78+F79+F80+F81</f>
        <v>199.65652142</v>
      </c>
      <c r="G72" s="114">
        <f>G73+G78+G79+G80+G81</f>
        <v>87.46608292382959</v>
      </c>
      <c r="H72" s="112">
        <f>H82+H84+H85</f>
        <v>364.60745699999995</v>
      </c>
      <c r="I72" s="113">
        <f>I78+I79+I80+I81</f>
        <v>310.5229</v>
      </c>
      <c r="J72" s="113">
        <f>J73+J78+J79+J80+J81</f>
        <v>18.2582</v>
      </c>
      <c r="K72" s="113">
        <f>K73+K78+K79+K80+K81</f>
        <v>211.20292227</v>
      </c>
      <c r="L72" s="114">
        <f>L73+L78+L79+L80+L81</f>
        <v>96.74444813772759</v>
      </c>
      <c r="M72" s="112">
        <f>M82+M84+M85</f>
        <v>718.6294780000001</v>
      </c>
      <c r="N72" s="113">
        <f>N78+N79+N80+N81</f>
        <v>612.0363000000001</v>
      </c>
      <c r="O72" s="113">
        <f>O73+O78+O79+O80+O81</f>
        <v>35.4762</v>
      </c>
      <c r="P72" s="113">
        <f>P73+P78+P79+P80+P81</f>
        <v>410.85944369000003</v>
      </c>
      <c r="Q72" s="114">
        <f>Q73+Q78+Q79+Q80+Q81</f>
        <v>184.21053106155725</v>
      </c>
      <c r="R72" s="112">
        <f>R82+R84+R85</f>
        <v>356.95512099999996</v>
      </c>
      <c r="S72" s="113">
        <f>S78+S79+S80+S81</f>
        <v>304.50199999999995</v>
      </c>
      <c r="T72" s="113">
        <f>T73+T78+T79+T80+T81</f>
        <v>17.1985</v>
      </c>
      <c r="U72" s="113">
        <f>U73+U78+U79+U80+U81</f>
        <v>203.47856359999992</v>
      </c>
      <c r="V72" s="114">
        <f>V73+V78+V79+V80+V81</f>
        <v>89.59610458381994</v>
      </c>
      <c r="W72" s="112">
        <f>W82+W84+W85</f>
        <v>364.750757</v>
      </c>
      <c r="X72" s="113">
        <f>X78+X79+X80+X81</f>
        <v>310.7235</v>
      </c>
      <c r="Y72" s="113">
        <f>Y73+Y78+Y79+Y80+Y81</f>
        <v>18.2375</v>
      </c>
      <c r="Z72" s="113">
        <f>Z73+Z78+Z79+Z80+Z81</f>
        <v>211.24548005000003</v>
      </c>
      <c r="AA72" s="114">
        <f>AA73+AA78+AA79+AA80+AA81</f>
        <v>95.42437937199752</v>
      </c>
      <c r="AB72" s="112">
        <f>AB82+AB84+AB85</f>
        <v>721.705878</v>
      </c>
      <c r="AC72" s="113">
        <f>AC78+AC79+AC80+AC81</f>
        <v>615.2255</v>
      </c>
      <c r="AD72" s="113">
        <f>AD73+AD78+AD79+AD80+AD81</f>
        <v>35.436</v>
      </c>
      <c r="AE72" s="113">
        <f>AE73+AE78+AE79+AE80+AE81</f>
        <v>414.72404365000006</v>
      </c>
      <c r="AF72" s="114">
        <f>AF73+AF78+AF79+AF80+AF81</f>
        <v>185.02048395581755</v>
      </c>
    </row>
    <row r="73" spans="1:32" ht="15.75">
      <c r="A73" s="20" t="s">
        <v>13</v>
      </c>
      <c r="B73" s="21" t="s">
        <v>21</v>
      </c>
      <c r="C73" s="59" t="s">
        <v>31</v>
      </c>
      <c r="D73" s="60" t="s">
        <v>31</v>
      </c>
      <c r="E73" s="115">
        <f>E75</f>
        <v>0</v>
      </c>
      <c r="F73" s="115">
        <f>F75+F76</f>
        <v>164.36590042</v>
      </c>
      <c r="G73" s="116">
        <f>G75+G76+G77</f>
        <v>87.46608292382959</v>
      </c>
      <c r="H73" s="59" t="s">
        <v>31</v>
      </c>
      <c r="I73" s="60" t="s">
        <v>31</v>
      </c>
      <c r="J73" s="115">
        <f>J75</f>
        <v>0</v>
      </c>
      <c r="K73" s="115">
        <f>K75+K76</f>
        <v>175.37656527</v>
      </c>
      <c r="L73" s="116">
        <f>L75+L76+L77</f>
        <v>96.74444813772759</v>
      </c>
      <c r="M73" s="59" t="s">
        <v>31</v>
      </c>
      <c r="N73" s="60" t="s">
        <v>31</v>
      </c>
      <c r="O73" s="115">
        <f>O75</f>
        <v>0</v>
      </c>
      <c r="P73" s="115">
        <f>P75+P76</f>
        <v>339.74246569</v>
      </c>
      <c r="Q73" s="116">
        <f>Q75+Q76+Q77</f>
        <v>184.21053106155725</v>
      </c>
      <c r="R73" s="59" t="s">
        <v>31</v>
      </c>
      <c r="S73" s="60" t="s">
        <v>31</v>
      </c>
      <c r="T73" s="115">
        <f>T75</f>
        <v>0</v>
      </c>
      <c r="U73" s="115">
        <f>U75+U76</f>
        <v>168.22394259999993</v>
      </c>
      <c r="V73" s="116">
        <f>V75+V76+V77</f>
        <v>89.59610458381994</v>
      </c>
      <c r="W73" s="59" t="s">
        <v>31</v>
      </c>
      <c r="X73" s="60" t="s">
        <v>31</v>
      </c>
      <c r="Y73" s="115">
        <f>Y75</f>
        <v>0</v>
      </c>
      <c r="Z73" s="115">
        <f>Z75+Z76</f>
        <v>175.45572305000002</v>
      </c>
      <c r="AA73" s="116">
        <f>AA75+AA76+AA77</f>
        <v>95.42437937199752</v>
      </c>
      <c r="AB73" s="59" t="s">
        <v>31</v>
      </c>
      <c r="AC73" s="60" t="s">
        <v>31</v>
      </c>
      <c r="AD73" s="115">
        <f>AD75</f>
        <v>0</v>
      </c>
      <c r="AE73" s="115">
        <f>AE75+AE76</f>
        <v>343.67966565000006</v>
      </c>
      <c r="AF73" s="116">
        <f>AF75+AF76+AF77</f>
        <v>185.02048395581755</v>
      </c>
    </row>
    <row r="74" spans="1:32" ht="15.75">
      <c r="A74" s="20"/>
      <c r="B74" s="21" t="s">
        <v>22</v>
      </c>
      <c r="C74" s="59" t="s">
        <v>31</v>
      </c>
      <c r="D74" s="61" t="s">
        <v>31</v>
      </c>
      <c r="E74" s="61" t="s">
        <v>31</v>
      </c>
      <c r="F74" s="61" t="s">
        <v>31</v>
      </c>
      <c r="G74" s="62" t="s">
        <v>31</v>
      </c>
      <c r="H74" s="59" t="s">
        <v>31</v>
      </c>
      <c r="I74" s="61" t="s">
        <v>31</v>
      </c>
      <c r="J74" s="61" t="s">
        <v>31</v>
      </c>
      <c r="K74" s="61" t="s">
        <v>31</v>
      </c>
      <c r="L74" s="62" t="s">
        <v>31</v>
      </c>
      <c r="M74" s="59" t="s">
        <v>31</v>
      </c>
      <c r="N74" s="61" t="s">
        <v>31</v>
      </c>
      <c r="O74" s="61" t="s">
        <v>31</v>
      </c>
      <c r="P74" s="61" t="s">
        <v>31</v>
      </c>
      <c r="Q74" s="62" t="s">
        <v>31</v>
      </c>
      <c r="R74" s="59" t="s">
        <v>31</v>
      </c>
      <c r="S74" s="61" t="s">
        <v>31</v>
      </c>
      <c r="T74" s="61" t="s">
        <v>31</v>
      </c>
      <c r="U74" s="61" t="s">
        <v>31</v>
      </c>
      <c r="V74" s="62" t="s">
        <v>31</v>
      </c>
      <c r="W74" s="59" t="s">
        <v>31</v>
      </c>
      <c r="X74" s="61" t="s">
        <v>31</v>
      </c>
      <c r="Y74" s="61" t="s">
        <v>31</v>
      </c>
      <c r="Z74" s="61" t="s">
        <v>31</v>
      </c>
      <c r="AA74" s="62" t="s">
        <v>31</v>
      </c>
      <c r="AB74" s="59" t="s">
        <v>31</v>
      </c>
      <c r="AC74" s="61" t="s">
        <v>31</v>
      </c>
      <c r="AD74" s="61" t="s">
        <v>31</v>
      </c>
      <c r="AE74" s="61" t="s">
        <v>31</v>
      </c>
      <c r="AF74" s="62" t="s">
        <v>31</v>
      </c>
    </row>
    <row r="75" spans="1:32" ht="15.75">
      <c r="A75" s="20" t="s">
        <v>33</v>
      </c>
      <c r="B75" s="21" t="s">
        <v>9</v>
      </c>
      <c r="C75" s="59" t="s">
        <v>31</v>
      </c>
      <c r="D75" s="63" t="s">
        <v>31</v>
      </c>
      <c r="E75" s="64"/>
      <c r="F75" s="117">
        <f>D72-D82-D84-D85-E75-G75</f>
        <v>147.14790042</v>
      </c>
      <c r="G75" s="66"/>
      <c r="H75" s="59" t="s">
        <v>31</v>
      </c>
      <c r="I75" s="63" t="s">
        <v>31</v>
      </c>
      <c r="J75" s="64"/>
      <c r="K75" s="117">
        <f>I72-I82-I84-I85-J75-L75</f>
        <v>157.11836527</v>
      </c>
      <c r="L75" s="66"/>
      <c r="M75" s="59" t="s">
        <v>31</v>
      </c>
      <c r="N75" s="63" t="s">
        <v>31</v>
      </c>
      <c r="O75" s="64"/>
      <c r="P75" s="117">
        <f>N72-N82-N84-N85-O75-Q75</f>
        <v>304.26626569</v>
      </c>
      <c r="Q75" s="66"/>
      <c r="R75" s="59" t="s">
        <v>31</v>
      </c>
      <c r="S75" s="63" t="s">
        <v>31</v>
      </c>
      <c r="T75" s="64"/>
      <c r="U75" s="117">
        <f>S72-S82-S84-S85-T75-V75</f>
        <v>151.02544259999993</v>
      </c>
      <c r="V75" s="66"/>
      <c r="W75" s="59" t="s">
        <v>31</v>
      </c>
      <c r="X75" s="63" t="s">
        <v>31</v>
      </c>
      <c r="Y75" s="64"/>
      <c r="Z75" s="117">
        <f>X72-X82-X84-X85-Y75-AA75</f>
        <v>157.21822305</v>
      </c>
      <c r="AA75" s="66"/>
      <c r="AB75" s="59" t="s">
        <v>31</v>
      </c>
      <c r="AC75" s="63" t="s">
        <v>31</v>
      </c>
      <c r="AD75" s="64"/>
      <c r="AE75" s="117">
        <f>AC72-AC82-AC84-AC85-AD75-AF75</f>
        <v>308.2436656500001</v>
      </c>
      <c r="AF75" s="66"/>
    </row>
    <row r="76" spans="1:32" ht="15.75">
      <c r="A76" s="20" t="s">
        <v>34</v>
      </c>
      <c r="B76" s="21" t="s">
        <v>10</v>
      </c>
      <c r="C76" s="59" t="s">
        <v>31</v>
      </c>
      <c r="D76" s="63" t="s">
        <v>31</v>
      </c>
      <c r="E76" s="63" t="s">
        <v>31</v>
      </c>
      <c r="F76" s="117">
        <f>E72-E82-E84-E85-G76</f>
        <v>17.218</v>
      </c>
      <c r="G76" s="66"/>
      <c r="H76" s="59" t="s">
        <v>31</v>
      </c>
      <c r="I76" s="63" t="s">
        <v>31</v>
      </c>
      <c r="J76" s="63" t="s">
        <v>31</v>
      </c>
      <c r="K76" s="117">
        <f>J72-J82-J84-J85-L76</f>
        <v>18.2582</v>
      </c>
      <c r="L76" s="66"/>
      <c r="M76" s="59" t="s">
        <v>31</v>
      </c>
      <c r="N76" s="63" t="s">
        <v>31</v>
      </c>
      <c r="O76" s="63" t="s">
        <v>31</v>
      </c>
      <c r="P76" s="117">
        <f>O72-O82-O84-O85-Q76</f>
        <v>35.4762</v>
      </c>
      <c r="Q76" s="66"/>
      <c r="R76" s="59" t="s">
        <v>31</v>
      </c>
      <c r="S76" s="63" t="s">
        <v>31</v>
      </c>
      <c r="T76" s="63" t="s">
        <v>31</v>
      </c>
      <c r="U76" s="117">
        <f>T72-T82-T84-T85-V76</f>
        <v>17.1985</v>
      </c>
      <c r="V76" s="66"/>
      <c r="W76" s="59" t="s">
        <v>31</v>
      </c>
      <c r="X76" s="63" t="s">
        <v>31</v>
      </c>
      <c r="Y76" s="63" t="s">
        <v>31</v>
      </c>
      <c r="Z76" s="117">
        <f>Y72-Y82-Y84-Y85-AA76</f>
        <v>18.2375</v>
      </c>
      <c r="AA76" s="66"/>
      <c r="AB76" s="59" t="s">
        <v>31</v>
      </c>
      <c r="AC76" s="63" t="s">
        <v>31</v>
      </c>
      <c r="AD76" s="63" t="s">
        <v>31</v>
      </c>
      <c r="AE76" s="117">
        <f>AD72-AD82-AD84-AD85-AF76</f>
        <v>35.436</v>
      </c>
      <c r="AF76" s="66"/>
    </row>
    <row r="77" spans="1:32" ht="15.75">
      <c r="A77" s="20" t="s">
        <v>35</v>
      </c>
      <c r="B77" s="21" t="s">
        <v>11</v>
      </c>
      <c r="C77" s="59" t="s">
        <v>31</v>
      </c>
      <c r="D77" s="63" t="s">
        <v>31</v>
      </c>
      <c r="E77" s="63" t="s">
        <v>31</v>
      </c>
      <c r="F77" s="63" t="s">
        <v>31</v>
      </c>
      <c r="G77" s="118">
        <f>F72-F82-F84-F85</f>
        <v>87.46608292382959</v>
      </c>
      <c r="H77" s="59" t="s">
        <v>31</v>
      </c>
      <c r="I77" s="63" t="s">
        <v>31</v>
      </c>
      <c r="J77" s="63" t="s">
        <v>31</v>
      </c>
      <c r="K77" s="63" t="s">
        <v>31</v>
      </c>
      <c r="L77" s="118">
        <f>K72-K82-K84-K85</f>
        <v>96.74444813772759</v>
      </c>
      <c r="M77" s="59" t="s">
        <v>31</v>
      </c>
      <c r="N77" s="63" t="s">
        <v>31</v>
      </c>
      <c r="O77" s="63" t="s">
        <v>31</v>
      </c>
      <c r="P77" s="63" t="s">
        <v>31</v>
      </c>
      <c r="Q77" s="118">
        <f>P72-P82-P84-P85</f>
        <v>184.21053106155725</v>
      </c>
      <c r="R77" s="59" t="s">
        <v>31</v>
      </c>
      <c r="S77" s="63" t="s">
        <v>31</v>
      </c>
      <c r="T77" s="63" t="s">
        <v>31</v>
      </c>
      <c r="U77" s="63" t="s">
        <v>31</v>
      </c>
      <c r="V77" s="118">
        <f>U72-U82-U84-U85</f>
        <v>89.59610458381994</v>
      </c>
      <c r="W77" s="59" t="s">
        <v>31</v>
      </c>
      <c r="X77" s="63" t="s">
        <v>31</v>
      </c>
      <c r="Y77" s="63" t="s">
        <v>31</v>
      </c>
      <c r="Z77" s="63" t="s">
        <v>31</v>
      </c>
      <c r="AA77" s="118">
        <f>Z72-Z82-Z84-Z85</f>
        <v>95.42437937199752</v>
      </c>
      <c r="AB77" s="59" t="s">
        <v>31</v>
      </c>
      <c r="AC77" s="63" t="s">
        <v>31</v>
      </c>
      <c r="AD77" s="63" t="s">
        <v>31</v>
      </c>
      <c r="AE77" s="63" t="s">
        <v>31</v>
      </c>
      <c r="AF77" s="118">
        <f>AE72-AE82-AE84-AE85</f>
        <v>185.02048395581755</v>
      </c>
    </row>
    <row r="78" spans="1:32" ht="15.75">
      <c r="A78" s="20" t="s">
        <v>14</v>
      </c>
      <c r="B78" s="21" t="s">
        <v>38</v>
      </c>
      <c r="C78" s="119">
        <f>SUM(D78:G78)</f>
        <v>0</v>
      </c>
      <c r="D78" s="69"/>
      <c r="E78" s="69"/>
      <c r="F78" s="69"/>
      <c r="G78" s="66"/>
      <c r="H78" s="119">
        <f>SUM(I78:L78)</f>
        <v>0</v>
      </c>
      <c r="I78" s="69"/>
      <c r="J78" s="69"/>
      <c r="K78" s="69"/>
      <c r="L78" s="66"/>
      <c r="M78" s="119">
        <f>SUM(N78:Q78)</f>
        <v>0</v>
      </c>
      <c r="N78" s="69"/>
      <c r="O78" s="69"/>
      <c r="P78" s="69"/>
      <c r="Q78" s="66"/>
      <c r="R78" s="119">
        <f>SUM(S78:V78)</f>
        <v>0</v>
      </c>
      <c r="S78" s="69"/>
      <c r="T78" s="69"/>
      <c r="U78" s="69"/>
      <c r="V78" s="66"/>
      <c r="W78" s="119">
        <f>SUM(X78:AA78)</f>
        <v>0</v>
      </c>
      <c r="X78" s="69"/>
      <c r="Y78" s="69"/>
      <c r="Z78" s="69"/>
      <c r="AA78" s="66"/>
      <c r="AB78" s="119">
        <f>SUM(AC78:AF78)</f>
        <v>0</v>
      </c>
      <c r="AC78" s="69"/>
      <c r="AD78" s="69"/>
      <c r="AE78" s="69"/>
      <c r="AF78" s="66"/>
    </row>
    <row r="79" spans="1:32" ht="15.75">
      <c r="A79" s="20" t="s">
        <v>15</v>
      </c>
      <c r="B79" s="21" t="s">
        <v>60</v>
      </c>
      <c r="C79" s="119">
        <f>SUM(D79:G79)</f>
        <v>2.6559</v>
      </c>
      <c r="D79" s="133">
        <v>2.6559</v>
      </c>
      <c r="E79" s="135"/>
      <c r="F79" s="135"/>
      <c r="G79" s="134"/>
      <c r="H79" s="119">
        <f>SUM(I79:L79)</f>
        <v>2.9187</v>
      </c>
      <c r="I79" s="133">
        <v>2.9187</v>
      </c>
      <c r="J79" s="135"/>
      <c r="K79" s="135"/>
      <c r="L79" s="134"/>
      <c r="M79" s="119">
        <f>SUM(N79:Q79)</f>
        <v>5.5746</v>
      </c>
      <c r="N79" s="70">
        <f>D79+I79</f>
        <v>5.5746</v>
      </c>
      <c r="O79" s="70"/>
      <c r="P79" s="70"/>
      <c r="Q79" s="66"/>
      <c r="R79" s="119">
        <f>SUM(S79:V79)</f>
        <v>2.6559</v>
      </c>
      <c r="S79" s="133">
        <v>2.6559</v>
      </c>
      <c r="T79" s="135"/>
      <c r="U79" s="135"/>
      <c r="V79" s="134"/>
      <c r="W79" s="119">
        <f>SUM(X79:AA79)</f>
        <v>2.9187</v>
      </c>
      <c r="X79" s="133">
        <v>2.9187</v>
      </c>
      <c r="Y79" s="135"/>
      <c r="Z79" s="135"/>
      <c r="AA79" s="146"/>
      <c r="AB79" s="119">
        <f>SUM(AC79:AF79)</f>
        <v>5.5746</v>
      </c>
      <c r="AC79" s="70">
        <f>S79+X79</f>
        <v>5.5746</v>
      </c>
      <c r="AD79" s="70"/>
      <c r="AE79" s="70"/>
      <c r="AF79" s="70"/>
    </row>
    <row r="80" spans="1:32" ht="31.5">
      <c r="A80" s="20" t="s">
        <v>16</v>
      </c>
      <c r="B80" s="21" t="s">
        <v>130</v>
      </c>
      <c r="C80" s="119">
        <f>SUM(D80:G80)</f>
        <v>347.94540000000006</v>
      </c>
      <c r="D80" s="154">
        <v>298.8575</v>
      </c>
      <c r="E80" s="155">
        <v>17.218</v>
      </c>
      <c r="F80" s="155">
        <v>31.8699</v>
      </c>
      <c r="G80" s="136"/>
      <c r="H80" s="119">
        <f>SUM(I80:L80)</f>
        <v>358.17629999999997</v>
      </c>
      <c r="I80" s="154">
        <v>307.6042</v>
      </c>
      <c r="J80" s="155">
        <v>18.2582</v>
      </c>
      <c r="K80" s="155">
        <v>32.3139</v>
      </c>
      <c r="L80" s="136"/>
      <c r="M80" s="119">
        <f>SUM(N80:Q80)</f>
        <v>706.1217</v>
      </c>
      <c r="N80" s="70">
        <f>D80+I80</f>
        <v>606.4617000000001</v>
      </c>
      <c r="O80" s="70">
        <f>E80+J80</f>
        <v>35.4762</v>
      </c>
      <c r="P80" s="70">
        <f>F80+K80</f>
        <v>64.18379999999999</v>
      </c>
      <c r="Q80" s="66"/>
      <c r="R80" s="119">
        <f>SUM(S80:V80)</f>
        <v>350.87850000000003</v>
      </c>
      <c r="S80" s="154">
        <v>301.8461</v>
      </c>
      <c r="T80" s="155">
        <v>17.1985</v>
      </c>
      <c r="U80" s="155">
        <v>31.8339</v>
      </c>
      <c r="V80" s="136"/>
      <c r="W80" s="119">
        <f>SUM(X80:AA80)</f>
        <v>358.31960000000004</v>
      </c>
      <c r="X80" s="154">
        <v>307.8048</v>
      </c>
      <c r="Y80" s="155">
        <v>18.2375</v>
      </c>
      <c r="Z80" s="155">
        <v>32.2773</v>
      </c>
      <c r="AA80" s="66"/>
      <c r="AB80" s="119">
        <f>SUM(AC80:AF80)</f>
        <v>709.1981000000001</v>
      </c>
      <c r="AC80" s="133">
        <f>S80+X80</f>
        <v>609.6509</v>
      </c>
      <c r="AD80" s="135">
        <f>T80+Y80</f>
        <v>35.436</v>
      </c>
      <c r="AE80" s="135">
        <f>U80+Z80</f>
        <v>64.1112</v>
      </c>
      <c r="AF80" s="66"/>
    </row>
    <row r="81" spans="1:32" ht="31.5">
      <c r="A81" s="20" t="s">
        <v>17</v>
      </c>
      <c r="B81" s="21" t="s">
        <v>61</v>
      </c>
      <c r="C81" s="119">
        <f>SUM(D81:G81)</f>
        <v>3.420721</v>
      </c>
      <c r="D81" s="131"/>
      <c r="E81" s="132"/>
      <c r="F81" s="132">
        <f>F107</f>
        <v>3.420721</v>
      </c>
      <c r="G81" s="136"/>
      <c r="H81" s="119">
        <f>SUM(I81:L81)</f>
        <v>3.512457</v>
      </c>
      <c r="I81" s="131"/>
      <c r="J81" s="132"/>
      <c r="K81" s="132">
        <f>K107</f>
        <v>3.512457</v>
      </c>
      <c r="L81" s="136"/>
      <c r="M81" s="119">
        <f>SUM(N81:Q81)</f>
        <v>6.933178</v>
      </c>
      <c r="N81" s="70"/>
      <c r="O81" s="70"/>
      <c r="P81" s="70">
        <f>F81+K81</f>
        <v>6.933178</v>
      </c>
      <c r="Q81" s="66"/>
      <c r="R81" s="119">
        <f>SUM(S81:V81)</f>
        <v>3.420721</v>
      </c>
      <c r="S81" s="70"/>
      <c r="T81" s="70"/>
      <c r="U81" s="70">
        <f>U107</f>
        <v>3.420721</v>
      </c>
      <c r="V81" s="66"/>
      <c r="W81" s="119">
        <f>SUM(X81:AA81)</f>
        <v>3.512457</v>
      </c>
      <c r="X81" s="70"/>
      <c r="Y81" s="70"/>
      <c r="Z81" s="70">
        <f>Z107</f>
        <v>3.512457</v>
      </c>
      <c r="AA81" s="66"/>
      <c r="AB81" s="119">
        <f>SUM(AC81:AF81)</f>
        <v>6.933178</v>
      </c>
      <c r="AC81" s="70"/>
      <c r="AD81" s="70"/>
      <c r="AE81" s="70">
        <f>U81+Z81</f>
        <v>6.933178</v>
      </c>
      <c r="AF81" s="66"/>
    </row>
    <row r="82" spans="1:32" ht="31.5">
      <c r="A82" s="20" t="s">
        <v>4</v>
      </c>
      <c r="B82" s="21" t="s">
        <v>23</v>
      </c>
      <c r="C82" s="119">
        <f>SUM(D82:G82)</f>
        <v>30.946153081817904</v>
      </c>
      <c r="D82" s="115">
        <f>D72*D83/100</f>
        <v>1.11559958</v>
      </c>
      <c r="E82" s="115">
        <f>E72*E83/100</f>
        <v>0</v>
      </c>
      <c r="F82" s="115">
        <f>F72*F83/100</f>
        <v>15.996480496170399</v>
      </c>
      <c r="G82" s="116">
        <f>G72*G83/100</f>
        <v>13.834073005647506</v>
      </c>
      <c r="H82" s="119">
        <f>SUM(I82:L82)</f>
        <v>33.37209850197608</v>
      </c>
      <c r="I82" s="115">
        <f>I72*I83/100</f>
        <v>1.14893473</v>
      </c>
      <c r="J82" s="115">
        <f>J72*J83/100</f>
        <v>0</v>
      </c>
      <c r="K82" s="115">
        <f>K72*K83/100</f>
        <v>16.9215781322724</v>
      </c>
      <c r="L82" s="116">
        <f>L72*L83/100</f>
        <v>15.301585639703683</v>
      </c>
      <c r="M82" s="119">
        <f>SUM(N82:Q82)</f>
        <v>64.31825158379401</v>
      </c>
      <c r="N82" s="115">
        <f>N72*N83/100</f>
        <v>2.26453431</v>
      </c>
      <c r="O82" s="115">
        <f>O72*O83/100</f>
        <v>0</v>
      </c>
      <c r="P82" s="115">
        <f>P72*P83/100</f>
        <v>32.91805862844281</v>
      </c>
      <c r="Q82" s="116">
        <f>Q72*Q83/100</f>
        <v>29.1356586453512</v>
      </c>
      <c r="R82" s="119">
        <f>SUM(S82:V82)</f>
        <v>31.514944990640323</v>
      </c>
      <c r="S82" s="115">
        <f>S72*S83/100</f>
        <v>1.1266573999999998</v>
      </c>
      <c r="T82" s="115">
        <f>T72*T83/100</f>
        <v>0</v>
      </c>
      <c r="U82" s="115">
        <f>U72*U83/100</f>
        <v>16.288459016179996</v>
      </c>
      <c r="V82" s="116">
        <f>V72*V83/100</f>
        <v>14.099828574460327</v>
      </c>
      <c r="W82" s="119">
        <f>SUM(X82:AA82)</f>
        <v>33.07690763415312</v>
      </c>
      <c r="X82" s="115">
        <f>X72*X83/100</f>
        <v>1.1496769500000001</v>
      </c>
      <c r="Y82" s="115">
        <f>Y72*Y83/100</f>
        <v>0</v>
      </c>
      <c r="Z82" s="115">
        <f>Z72*Z83/100</f>
        <v>16.910200678002504</v>
      </c>
      <c r="AA82" s="116">
        <f>AA72*AA83/100</f>
        <v>15.017030006150621</v>
      </c>
      <c r="AB82" s="119">
        <f>SUM(AC82:AF82)</f>
        <v>64.59185262479348</v>
      </c>
      <c r="AC82" s="115">
        <f>AC72*AC83/100</f>
        <v>2.27633435</v>
      </c>
      <c r="AD82" s="115">
        <f>AD72*AD83/100</f>
        <v>0</v>
      </c>
      <c r="AE82" s="115">
        <f>AE72*AE83/100</f>
        <v>33.19865969418251</v>
      </c>
      <c r="AF82" s="116">
        <f>AF72*AF83/100</f>
        <v>29.116858580610966</v>
      </c>
    </row>
    <row r="83" spans="1:32" ht="15.75">
      <c r="A83" s="20" t="s">
        <v>0</v>
      </c>
      <c r="B83" s="21" t="s">
        <v>59</v>
      </c>
      <c r="C83" s="119">
        <f>IF(C72=0,0,C82/C72*100)</f>
        <v>8.741307389411775</v>
      </c>
      <c r="D83" s="133">
        <v>0.37</v>
      </c>
      <c r="E83" s="135"/>
      <c r="F83" s="135">
        <v>8.012</v>
      </c>
      <c r="G83" s="134">
        <v>15.8165</v>
      </c>
      <c r="H83" s="119">
        <f>IF(H72=0,0,H82/H72*100)</f>
        <v>9.152884248874834</v>
      </c>
      <c r="I83" s="133">
        <v>0.37</v>
      </c>
      <c r="J83" s="135"/>
      <c r="K83" s="135">
        <v>8.012</v>
      </c>
      <c r="L83" s="134">
        <v>15.8165</v>
      </c>
      <c r="M83" s="119">
        <f>IF(M72=0,0,M82/M72*100)</f>
        <v>8.950127089525543</v>
      </c>
      <c r="N83" s="133">
        <v>0.37</v>
      </c>
      <c r="O83" s="135"/>
      <c r="P83" s="135">
        <v>8.012</v>
      </c>
      <c r="Q83" s="134">
        <v>15.8165</v>
      </c>
      <c r="R83" s="119">
        <f>IF(R72=0,0,R82/R72*100)</f>
        <v>8.828825568422179</v>
      </c>
      <c r="S83" s="133">
        <v>0.37</v>
      </c>
      <c r="T83" s="135"/>
      <c r="U83" s="135">
        <v>8.005</v>
      </c>
      <c r="V83" s="134">
        <v>15.7371</v>
      </c>
      <c r="W83" s="119">
        <f>IF(W72=0,0,W82/W72*100)</f>
        <v>9.06835887228964</v>
      </c>
      <c r="X83" s="133">
        <v>0.37</v>
      </c>
      <c r="Y83" s="135"/>
      <c r="Z83" s="135">
        <v>8.005</v>
      </c>
      <c r="AA83" s="134">
        <v>15.7371</v>
      </c>
      <c r="AB83" s="119">
        <f>IF(AB72=0,0,AB82/AB72*100)</f>
        <v>8.949885901413355</v>
      </c>
      <c r="AC83" s="133">
        <v>0.37</v>
      </c>
      <c r="AD83" s="135"/>
      <c r="AE83" s="135">
        <v>8.005</v>
      </c>
      <c r="AF83" s="134">
        <v>15.7371</v>
      </c>
    </row>
    <row r="84" spans="1:32" ht="47.25">
      <c r="A84" s="20" t="s">
        <v>5</v>
      </c>
      <c r="B84" s="21" t="s">
        <v>39</v>
      </c>
      <c r="C84" s="119">
        <f>SUM(D84:G84)</f>
        <v>0</v>
      </c>
      <c r="D84" s="71"/>
      <c r="E84" s="71"/>
      <c r="F84" s="71"/>
      <c r="G84" s="72"/>
      <c r="H84" s="119">
        <f>SUM(I84:L84)</f>
        <v>0</v>
      </c>
      <c r="I84" s="71"/>
      <c r="J84" s="71"/>
      <c r="K84" s="71"/>
      <c r="L84" s="72"/>
      <c r="M84" s="119">
        <f>SUM(N84:Q84)</f>
        <v>0</v>
      </c>
      <c r="N84" s="71"/>
      <c r="O84" s="71"/>
      <c r="P84" s="71"/>
      <c r="Q84" s="72"/>
      <c r="R84" s="119">
        <f>SUM(S84:V84)</f>
        <v>0</v>
      </c>
      <c r="S84" s="71"/>
      <c r="T84" s="71"/>
      <c r="U84" s="71"/>
      <c r="V84" s="72"/>
      <c r="W84" s="119">
        <f>SUM(X84:AA84)</f>
        <v>0</v>
      </c>
      <c r="X84" s="71"/>
      <c r="Y84" s="71"/>
      <c r="Z84" s="71"/>
      <c r="AA84" s="72"/>
      <c r="AB84" s="119">
        <f>SUM(AC84:AF84)</f>
        <v>0</v>
      </c>
      <c r="AC84" s="71"/>
      <c r="AD84" s="71"/>
      <c r="AE84" s="71"/>
      <c r="AF84" s="72"/>
    </row>
    <row r="85" spans="1:32" ht="15.75">
      <c r="A85" s="20" t="s">
        <v>6</v>
      </c>
      <c r="B85" s="21" t="s">
        <v>24</v>
      </c>
      <c r="C85" s="119">
        <f>SUM(D85:G85)</f>
        <v>323.0758679181821</v>
      </c>
      <c r="D85" s="115">
        <f>D86+D87+D88</f>
        <v>153.2499</v>
      </c>
      <c r="E85" s="115">
        <f>E86+E87+E88</f>
        <v>0</v>
      </c>
      <c r="F85" s="115">
        <f>F86+F87+F88</f>
        <v>96.19395800000001</v>
      </c>
      <c r="G85" s="116">
        <f>G72-G82-G84</f>
        <v>73.63200991818208</v>
      </c>
      <c r="H85" s="119">
        <f>SUM(I85:L85)</f>
        <v>331.23535849802386</v>
      </c>
      <c r="I85" s="115">
        <f>I86+I87+I88</f>
        <v>152.2556</v>
      </c>
      <c r="J85" s="115">
        <f>J86+J87+J88</f>
        <v>0</v>
      </c>
      <c r="K85" s="115">
        <f>K86+K87+K88</f>
        <v>97.536896</v>
      </c>
      <c r="L85" s="116">
        <f>L72-L82-L84</f>
        <v>81.4428624980239</v>
      </c>
      <c r="M85" s="119">
        <f>SUM(N85:Q85)</f>
        <v>654.3112264162061</v>
      </c>
      <c r="N85" s="115">
        <f>N86+N87+N88</f>
        <v>305.50550000000004</v>
      </c>
      <c r="O85" s="115">
        <f>O86+O87+O88</f>
        <v>0</v>
      </c>
      <c r="P85" s="115">
        <f>P86+P87+P88</f>
        <v>193.730854</v>
      </c>
      <c r="Q85" s="116">
        <f>Q72-Q82-Q84</f>
        <v>155.07487241620606</v>
      </c>
      <c r="R85" s="119">
        <f>SUM(S85:V85)</f>
        <v>325.4401760093596</v>
      </c>
      <c r="S85" s="115">
        <f>S86+S87+S88</f>
        <v>152.34990000000002</v>
      </c>
      <c r="T85" s="115">
        <f>T86+T87+T88</f>
        <v>0</v>
      </c>
      <c r="U85" s="115">
        <f>U86+U87+U88</f>
        <v>97.594</v>
      </c>
      <c r="V85" s="116">
        <f>V72-V82-V84</f>
        <v>75.4962760093596</v>
      </c>
      <c r="W85" s="119">
        <f>SUM(X85:AA85)</f>
        <v>331.6738493658469</v>
      </c>
      <c r="X85" s="115">
        <f>X86+X87+X88</f>
        <v>152.35559999999998</v>
      </c>
      <c r="Y85" s="115">
        <f>Y86+Y87+Y88</f>
        <v>0</v>
      </c>
      <c r="Z85" s="115">
        <f>Z86+Z87+Z88</f>
        <v>98.91090000000001</v>
      </c>
      <c r="AA85" s="116">
        <f>AA72-AA82-AA84</f>
        <v>80.4073493658469</v>
      </c>
      <c r="AB85" s="119">
        <f>SUM(AC85:AF85)</f>
        <v>657.1140253752066</v>
      </c>
      <c r="AC85" s="115">
        <f>AC86+AC87+AC88</f>
        <v>304.7055</v>
      </c>
      <c r="AD85" s="115">
        <f>AD86+AD87+AD88</f>
        <v>0</v>
      </c>
      <c r="AE85" s="115">
        <f>AE86+AE87+AE88</f>
        <v>196.50490000000002</v>
      </c>
      <c r="AF85" s="116">
        <f>AF72-AF82-AF84</f>
        <v>155.9036253752066</v>
      </c>
    </row>
    <row r="86" spans="1:32" ht="31.5">
      <c r="A86" s="20" t="s">
        <v>36</v>
      </c>
      <c r="B86" s="21" t="s">
        <v>40</v>
      </c>
      <c r="C86" s="119">
        <f>SUM(D86:G86)</f>
        <v>222.2567</v>
      </c>
      <c r="D86" s="133">
        <v>65.0019</v>
      </c>
      <c r="E86" s="135"/>
      <c r="F86" s="135">
        <v>83.6598</v>
      </c>
      <c r="G86" s="135">
        <v>73.595</v>
      </c>
      <c r="H86" s="119">
        <f>SUM(I86:L86)</f>
        <v>232.45690000000002</v>
      </c>
      <c r="I86" s="133">
        <v>66.019</v>
      </c>
      <c r="J86" s="135"/>
      <c r="K86" s="135">
        <v>85.038</v>
      </c>
      <c r="L86" s="135">
        <v>81.3999</v>
      </c>
      <c r="M86" s="119">
        <f>SUM(N86:Q86)</f>
        <v>454.71360000000004</v>
      </c>
      <c r="N86" s="64">
        <f>D86+I86</f>
        <v>131.0209</v>
      </c>
      <c r="O86" s="64"/>
      <c r="P86" s="64">
        <f>F86+K86</f>
        <v>168.6978</v>
      </c>
      <c r="Q86" s="64">
        <f>G86+L86</f>
        <v>154.9949</v>
      </c>
      <c r="R86" s="119">
        <f>SUM(S86:V86)</f>
        <v>224.62099999999998</v>
      </c>
      <c r="S86" s="133">
        <v>64.1019</v>
      </c>
      <c r="T86" s="135"/>
      <c r="U86" s="135">
        <v>85.0598</v>
      </c>
      <c r="V86" s="135">
        <v>75.4593</v>
      </c>
      <c r="W86" s="119">
        <f>SUM(X86:AA86)</f>
        <v>232.89530000000002</v>
      </c>
      <c r="X86" s="133">
        <v>66.119</v>
      </c>
      <c r="Y86" s="135"/>
      <c r="Z86" s="135">
        <v>86.412</v>
      </c>
      <c r="AA86" s="135">
        <v>80.3643</v>
      </c>
      <c r="AB86" s="119">
        <f>SUM(AC86:AF86)</f>
        <v>457.5163</v>
      </c>
      <c r="AC86" s="133">
        <f>S86+X86</f>
        <v>130.2209</v>
      </c>
      <c r="AD86" s="133"/>
      <c r="AE86" s="133">
        <f>U86+Z86</f>
        <v>171.4718</v>
      </c>
      <c r="AF86" s="133">
        <f>V86+AA86</f>
        <v>155.8236</v>
      </c>
    </row>
    <row r="87" spans="1:32" ht="31.5">
      <c r="A87" s="22" t="s">
        <v>37</v>
      </c>
      <c r="B87" s="23" t="s">
        <v>131</v>
      </c>
      <c r="C87" s="119">
        <f>SUM(D87:G87)</f>
        <v>85.0353</v>
      </c>
      <c r="D87" s="131">
        <v>75.7626</v>
      </c>
      <c r="E87" s="132"/>
      <c r="F87" s="132">
        <v>9.2727</v>
      </c>
      <c r="G87" s="136"/>
      <c r="H87" s="119">
        <f>SUM(I87:L87)</f>
        <v>84.7573</v>
      </c>
      <c r="I87" s="131">
        <v>74.6471</v>
      </c>
      <c r="J87" s="132"/>
      <c r="K87" s="132">
        <v>10.1102</v>
      </c>
      <c r="L87" s="136"/>
      <c r="M87" s="119">
        <f>SUM(N87:Q87)</f>
        <v>169.7926</v>
      </c>
      <c r="N87" s="64">
        <f>D87+I87</f>
        <v>150.4097</v>
      </c>
      <c r="O87" s="64"/>
      <c r="P87" s="64">
        <f>F87+K87</f>
        <v>19.3829</v>
      </c>
      <c r="Q87" s="73"/>
      <c r="R87" s="119">
        <f>SUM(S87:V87)</f>
        <v>85.0353</v>
      </c>
      <c r="S87" s="131">
        <v>75.7626</v>
      </c>
      <c r="T87" s="132"/>
      <c r="U87" s="132">
        <v>9.2727</v>
      </c>
      <c r="V87" s="136"/>
      <c r="W87" s="119">
        <f>SUM(X87:AA87)</f>
        <v>84.7573</v>
      </c>
      <c r="X87" s="131">
        <v>74.6471</v>
      </c>
      <c r="Y87" s="132"/>
      <c r="Z87" s="132">
        <v>10.1102</v>
      </c>
      <c r="AA87" s="136"/>
      <c r="AB87" s="119">
        <f>SUM(AC87:AF87)</f>
        <v>169.7926</v>
      </c>
      <c r="AC87" s="133">
        <f>S87+X87</f>
        <v>150.4097</v>
      </c>
      <c r="AD87" s="132"/>
      <c r="AE87" s="133">
        <f>U87+Z87</f>
        <v>19.3829</v>
      </c>
      <c r="AF87" s="136"/>
    </row>
    <row r="88" spans="1:32" ht="32.25" thickBot="1">
      <c r="A88" s="24" t="s">
        <v>41</v>
      </c>
      <c r="B88" s="25" t="s">
        <v>62</v>
      </c>
      <c r="C88" s="120">
        <f>SUM(D88:G88)</f>
        <v>15.783858</v>
      </c>
      <c r="D88" s="137">
        <f>D117</f>
        <v>12.4854</v>
      </c>
      <c r="E88" s="137"/>
      <c r="F88" s="137">
        <f>F117</f>
        <v>3.2614579999999997</v>
      </c>
      <c r="G88" s="137">
        <f>G117</f>
        <v>0.037</v>
      </c>
      <c r="H88" s="120">
        <f>SUM(I88:L88)</f>
        <v>14.021195999999998</v>
      </c>
      <c r="I88" s="137">
        <f>I117</f>
        <v>11.5895</v>
      </c>
      <c r="J88" s="137"/>
      <c r="K88" s="137">
        <f>K117</f>
        <v>2.388696</v>
      </c>
      <c r="L88" s="137">
        <f>L117</f>
        <v>0.043</v>
      </c>
      <c r="M88" s="120">
        <f>SUM(N88:Q88)</f>
        <v>29.805054</v>
      </c>
      <c r="N88" s="75">
        <f>D88+I88</f>
        <v>24.0749</v>
      </c>
      <c r="O88" s="75"/>
      <c r="P88" s="75">
        <f>F88+K88</f>
        <v>5.650154</v>
      </c>
      <c r="Q88" s="76">
        <f>G88+L88</f>
        <v>0.07999999999999999</v>
      </c>
      <c r="R88" s="120">
        <f>SUM(S88:V88)</f>
        <v>15.783900000000001</v>
      </c>
      <c r="S88" s="137">
        <v>12.4854</v>
      </c>
      <c r="T88" s="138"/>
      <c r="U88" s="138">
        <v>3.2615</v>
      </c>
      <c r="V88" s="138">
        <v>0.037</v>
      </c>
      <c r="W88" s="120">
        <f>SUM(X88:AA88)</f>
        <v>14.021199999999999</v>
      </c>
      <c r="X88" s="137">
        <v>11.5895</v>
      </c>
      <c r="Y88" s="138"/>
      <c r="Z88" s="138">
        <v>2.3887</v>
      </c>
      <c r="AA88" s="138">
        <v>0.043</v>
      </c>
      <c r="AB88" s="120">
        <f>SUM(AC88:AF88)</f>
        <v>29.805099999999996</v>
      </c>
      <c r="AC88" s="133">
        <f>S88+X88</f>
        <v>24.0749</v>
      </c>
      <c r="AD88" s="138"/>
      <c r="AE88" s="133">
        <f>U88+Z88</f>
        <v>5.6502</v>
      </c>
      <c r="AF88" s="133">
        <f>V88+AA88</f>
        <v>0.07999999999999999</v>
      </c>
    </row>
    <row r="89" spans="1:32" ht="16.5" thickBot="1">
      <c r="A89" s="26"/>
      <c r="B89" s="27" t="s">
        <v>43</v>
      </c>
      <c r="C89" s="121"/>
      <c r="D89" s="122">
        <f>D72-D82-D84-D86-D87-D88-E75-F75-G75</f>
        <v>0</v>
      </c>
      <c r="E89" s="122">
        <f>E72-E82-E84-E86-E87-E88-F76-G76</f>
        <v>0</v>
      </c>
      <c r="F89" s="122">
        <f>F72-F82-F84-F86-F87-F88-G77</f>
        <v>0</v>
      </c>
      <c r="G89" s="123">
        <f>G72-G82-G84-G86-G87-G88</f>
        <v>9.918182079106386E-06</v>
      </c>
      <c r="H89" s="124"/>
      <c r="I89" s="122">
        <f>I72-I82-I84-I86-I87-I88-J75-K75-L75</f>
        <v>0</v>
      </c>
      <c r="J89" s="122">
        <f>J72-J82-J84-J86-J87-J88-K76-L76</f>
        <v>0</v>
      </c>
      <c r="K89" s="122">
        <f>K72-K82-K84-K86-K87-K88-L77</f>
        <v>0</v>
      </c>
      <c r="L89" s="125">
        <f>L72-L82-L84-L86-L87-L88</f>
        <v>-3.750197610304096E-05</v>
      </c>
      <c r="M89" s="124"/>
      <c r="N89" s="122">
        <f>N72-N82-N84-N86-N87-N88-O75-P75-Q75</f>
        <v>5.684341886080802E-14</v>
      </c>
      <c r="O89" s="122">
        <f>O72-O82-O84-O86-O87-O88-P76-Q76</f>
        <v>0</v>
      </c>
      <c r="P89" s="122">
        <f>P72-P82-P84-P86-P87-P88-Q77</f>
        <v>0</v>
      </c>
      <c r="Q89" s="125">
        <f>Q72-Q82-Q84-Q86-Q87-Q88</f>
        <v>-2.7583793938662504E-05</v>
      </c>
      <c r="R89" s="121"/>
      <c r="S89" s="122">
        <f>S72-S82-S84-S86-S87-S88-T75-U75-V75</f>
        <v>0</v>
      </c>
      <c r="T89" s="122">
        <f>T72-T82-T84-T86-T87-T88-U76-V76</f>
        <v>0</v>
      </c>
      <c r="U89" s="122">
        <f>U72-U82-U84-U86-U87-U88-V77</f>
        <v>0</v>
      </c>
      <c r="V89" s="123">
        <f>V72-V82-V84-V86-V87-V88</f>
        <v>-2.3990640394343232E-05</v>
      </c>
      <c r="W89" s="124"/>
      <c r="X89" s="122">
        <f>X72-X82-X84-X86-X87-X88-Y75-Z75-AA75</f>
        <v>0</v>
      </c>
      <c r="Y89" s="122">
        <f>Y72-Y82-Y84-Y86-Y87-Y88-Z76-AA76</f>
        <v>0</v>
      </c>
      <c r="Z89" s="122">
        <f>Z72-Z82-Z84-Z86-Z87-Z88-AA77</f>
        <v>0</v>
      </c>
      <c r="AA89" s="125">
        <f>AA72-AA82-AA84-AA86-AA87-AA88</f>
        <v>4.936584689756163E-05</v>
      </c>
      <c r="AB89" s="124"/>
      <c r="AC89" s="122">
        <f>AC72-AC82-AC84-AC86-AC87-AC88-AD75-AE75-AF75</f>
        <v>-5.684341886080802E-14</v>
      </c>
      <c r="AD89" s="122">
        <f>AD72-AD82-AD84-AD86-AD87-AD88-AE76-AF76</f>
        <v>0</v>
      </c>
      <c r="AE89" s="122">
        <f>AE72-AE82-AE84-AE86-AE87-AE88-AF77</f>
        <v>0</v>
      </c>
      <c r="AF89" s="125">
        <f>AF72-AF82-AF84-AF86-AF87-AF88</f>
        <v>2.5375206588490462E-05</v>
      </c>
    </row>
    <row r="90" spans="1:32" ht="15.75">
      <c r="A90" s="29"/>
      <c r="B90" s="30"/>
      <c r="C90" s="31"/>
      <c r="D90" s="32"/>
      <c r="E90" s="32"/>
      <c r="F90" s="32"/>
      <c r="G90" s="32"/>
      <c r="H90" s="31"/>
      <c r="I90" s="32"/>
      <c r="J90" s="32"/>
      <c r="K90" s="32"/>
      <c r="L90" s="32"/>
      <c r="M90" s="31"/>
      <c r="N90" s="32"/>
      <c r="O90" s="32"/>
      <c r="P90" s="32"/>
      <c r="Q90" s="32"/>
      <c r="R90" s="31"/>
      <c r="S90" s="32"/>
      <c r="T90" s="32"/>
      <c r="U90" s="32"/>
      <c r="V90" s="32"/>
      <c r="W90" s="31"/>
      <c r="X90" s="32"/>
      <c r="Y90" s="32"/>
      <c r="Z90" s="32"/>
      <c r="AA90" s="32"/>
      <c r="AB90" s="31"/>
      <c r="AC90" s="32"/>
      <c r="AD90" s="32"/>
      <c r="AE90" s="32"/>
      <c r="AF90" s="32"/>
    </row>
    <row r="91" spans="1:32" ht="15.75">
      <c r="A91" s="33"/>
      <c r="B91" s="33" t="s">
        <v>30</v>
      </c>
      <c r="C91" s="147"/>
      <c r="D91" s="33"/>
      <c r="E91" s="147"/>
      <c r="F91" s="147"/>
      <c r="G91" s="147"/>
      <c r="H91" s="33"/>
      <c r="I91" s="33"/>
      <c r="J91" s="147"/>
      <c r="K91" s="33"/>
      <c r="L91" s="147"/>
      <c r="M91" s="33"/>
      <c r="N91" s="147"/>
      <c r="O91" s="33"/>
      <c r="P91" s="147"/>
      <c r="Q91" s="33"/>
      <c r="R91" s="147"/>
      <c r="S91" s="33"/>
      <c r="T91" s="147"/>
      <c r="U91" s="147"/>
      <c r="V91" s="147"/>
      <c r="W91" s="33"/>
      <c r="X91" s="147"/>
      <c r="Y91" s="147"/>
      <c r="Z91" s="147"/>
      <c r="AA91" s="147"/>
      <c r="AB91" s="33"/>
      <c r="AC91" s="33"/>
      <c r="AD91" s="33"/>
      <c r="AE91" s="147"/>
      <c r="AF91" s="33"/>
    </row>
    <row r="92" spans="1:32" ht="15.75">
      <c r="A92" s="33"/>
      <c r="B92" s="33"/>
      <c r="C92" s="33"/>
      <c r="D92" s="33"/>
      <c r="E92" s="33"/>
      <c r="F92" s="33"/>
      <c r="G92" s="147"/>
      <c r="H92" s="33"/>
      <c r="I92" s="33"/>
      <c r="J92" s="33"/>
      <c r="K92" s="33"/>
      <c r="L92" s="33"/>
      <c r="M92" s="33"/>
      <c r="N92" s="33"/>
      <c r="O92" s="33"/>
      <c r="P92" s="33"/>
      <c r="Q92" s="33"/>
      <c r="R92" s="33"/>
      <c r="S92" s="33"/>
      <c r="T92" s="33"/>
      <c r="U92" s="147"/>
      <c r="V92" s="33"/>
      <c r="W92" s="33"/>
      <c r="X92" s="33"/>
      <c r="Y92" s="33"/>
      <c r="Z92" s="33"/>
      <c r="AA92" s="33"/>
      <c r="AB92" s="33"/>
      <c r="AC92" s="33"/>
      <c r="AD92" s="33"/>
      <c r="AE92" s="33"/>
      <c r="AF92" s="33"/>
    </row>
    <row r="93" spans="1:32" ht="16.5" thickBot="1">
      <c r="A93" s="33"/>
      <c r="B93" s="34" t="s">
        <v>66</v>
      </c>
      <c r="C93" s="33"/>
      <c r="D93" s="33"/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3"/>
      <c r="T93" s="33"/>
      <c r="U93" s="147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F93" s="33"/>
    </row>
    <row r="94" spans="1:32" ht="31.5">
      <c r="A94" s="35" t="s">
        <v>7</v>
      </c>
      <c r="B94" s="36" t="s">
        <v>63</v>
      </c>
      <c r="C94" s="8" t="s">
        <v>2</v>
      </c>
      <c r="D94" s="8" t="s">
        <v>9</v>
      </c>
      <c r="E94" s="8" t="s">
        <v>10</v>
      </c>
      <c r="F94" s="8" t="s">
        <v>11</v>
      </c>
      <c r="G94" s="9" t="s">
        <v>12</v>
      </c>
      <c r="H94" s="8" t="s">
        <v>2</v>
      </c>
      <c r="I94" s="8" t="s">
        <v>9</v>
      </c>
      <c r="J94" s="8" t="s">
        <v>10</v>
      </c>
      <c r="K94" s="8" t="s">
        <v>11</v>
      </c>
      <c r="L94" s="9" t="s">
        <v>12</v>
      </c>
      <c r="M94" s="8" t="s">
        <v>2</v>
      </c>
      <c r="N94" s="8" t="s">
        <v>9</v>
      </c>
      <c r="O94" s="8" t="s">
        <v>10</v>
      </c>
      <c r="P94" s="8" t="s">
        <v>11</v>
      </c>
      <c r="Q94" s="9" t="s">
        <v>12</v>
      </c>
      <c r="R94" s="8" t="s">
        <v>2</v>
      </c>
      <c r="S94" s="8" t="s">
        <v>9</v>
      </c>
      <c r="T94" s="8" t="s">
        <v>10</v>
      </c>
      <c r="U94" s="8" t="s">
        <v>11</v>
      </c>
      <c r="V94" s="9" t="s">
        <v>12</v>
      </c>
      <c r="W94" s="8" t="s">
        <v>2</v>
      </c>
      <c r="X94" s="8" t="s">
        <v>9</v>
      </c>
      <c r="Y94" s="8" t="s">
        <v>10</v>
      </c>
      <c r="Z94" s="8" t="s">
        <v>11</v>
      </c>
      <c r="AA94" s="9" t="s">
        <v>12</v>
      </c>
      <c r="AB94" s="8" t="s">
        <v>2</v>
      </c>
      <c r="AC94" s="8" t="s">
        <v>9</v>
      </c>
      <c r="AD94" s="8" t="s">
        <v>10</v>
      </c>
      <c r="AE94" s="8" t="s">
        <v>11</v>
      </c>
      <c r="AF94" s="9" t="s">
        <v>12</v>
      </c>
    </row>
    <row r="95" spans="1:32" ht="47.25">
      <c r="A95" s="37">
        <v>1</v>
      </c>
      <c r="B95" s="44" t="s">
        <v>95</v>
      </c>
      <c r="C95" s="105">
        <f aca="true" t="shared" si="9" ref="C95:C105">SUM(D95:G95)</f>
        <v>3.0505</v>
      </c>
      <c r="D95" s="83"/>
      <c r="E95" s="83"/>
      <c r="F95" s="142">
        <v>3.0505</v>
      </c>
      <c r="G95" s="84"/>
      <c r="H95" s="105">
        <f aca="true" t="shared" si="10" ref="H95:H105">SUM(I95:L95)</f>
        <v>3.1625</v>
      </c>
      <c r="I95" s="83"/>
      <c r="J95" s="83"/>
      <c r="K95" s="142">
        <v>3.1625</v>
      </c>
      <c r="L95" s="84"/>
      <c r="M95" s="105">
        <f aca="true" t="shared" si="11" ref="M95:M105">SUM(N95:Q95)</f>
        <v>6.213</v>
      </c>
      <c r="N95" s="83"/>
      <c r="O95" s="83"/>
      <c r="P95" s="83">
        <f aca="true" t="shared" si="12" ref="P95:P104">F95+K95</f>
        <v>6.213</v>
      </c>
      <c r="Q95" s="84"/>
      <c r="R95" s="105">
        <f aca="true" t="shared" si="13" ref="R95:R105">SUM(S95:V95)</f>
        <v>3.0505</v>
      </c>
      <c r="S95" s="83"/>
      <c r="T95" s="83"/>
      <c r="U95" s="142">
        <v>3.0505</v>
      </c>
      <c r="V95" s="84"/>
      <c r="W95" s="105">
        <f aca="true" t="shared" si="14" ref="W95:W105">SUM(X95:AA95)</f>
        <v>3.1625</v>
      </c>
      <c r="X95" s="83"/>
      <c r="Y95" s="83"/>
      <c r="Z95" s="142">
        <v>3.1625</v>
      </c>
      <c r="AA95" s="84"/>
      <c r="AB95" s="105">
        <f aca="true" t="shared" si="15" ref="AB95:AB105">SUM(AC95:AF95)</f>
        <v>6.213</v>
      </c>
      <c r="AC95" s="83"/>
      <c r="AD95" s="83"/>
      <c r="AE95" s="83">
        <f>U95+Z95</f>
        <v>6.213</v>
      </c>
      <c r="AF95" s="84"/>
    </row>
    <row r="96" spans="1:32" ht="15.75">
      <c r="A96" s="140">
        <v>2</v>
      </c>
      <c r="B96" s="141" t="s">
        <v>94</v>
      </c>
      <c r="C96" s="105">
        <f t="shared" si="9"/>
        <v>0</v>
      </c>
      <c r="D96" s="83"/>
      <c r="E96" s="83"/>
      <c r="F96" s="143">
        <v>0</v>
      </c>
      <c r="G96" s="84"/>
      <c r="H96" s="105">
        <f t="shared" si="10"/>
        <v>0</v>
      </c>
      <c r="I96" s="83"/>
      <c r="J96" s="83"/>
      <c r="K96" s="143">
        <v>0</v>
      </c>
      <c r="L96" s="84"/>
      <c r="M96" s="105">
        <f t="shared" si="11"/>
        <v>0</v>
      </c>
      <c r="N96" s="83"/>
      <c r="O96" s="83"/>
      <c r="P96" s="83">
        <f t="shared" si="12"/>
        <v>0</v>
      </c>
      <c r="Q96" s="84"/>
      <c r="R96" s="105">
        <f t="shared" si="13"/>
        <v>0</v>
      </c>
      <c r="S96" s="83"/>
      <c r="T96" s="83"/>
      <c r="U96" s="143">
        <v>0</v>
      </c>
      <c r="V96" s="84"/>
      <c r="W96" s="105">
        <f t="shared" si="14"/>
        <v>0</v>
      </c>
      <c r="X96" s="83"/>
      <c r="Y96" s="83"/>
      <c r="Z96" s="143">
        <v>0</v>
      </c>
      <c r="AA96" s="84"/>
      <c r="AB96" s="105">
        <f t="shared" si="15"/>
        <v>0</v>
      </c>
      <c r="AC96" s="83"/>
      <c r="AD96" s="83"/>
      <c r="AE96" s="83">
        <f aca="true" t="shared" si="16" ref="AE96:AE101">U96+Z96</f>
        <v>0</v>
      </c>
      <c r="AF96" s="84"/>
    </row>
    <row r="97" spans="1:32" ht="15.75" customHeight="1">
      <c r="A97" s="140">
        <v>3</v>
      </c>
      <c r="B97" s="159" t="s">
        <v>96</v>
      </c>
      <c r="C97" s="105">
        <f t="shared" si="9"/>
        <v>0.370221</v>
      </c>
      <c r="D97" s="83"/>
      <c r="E97" s="83"/>
      <c r="F97" s="143">
        <v>0.370221</v>
      </c>
      <c r="G97" s="84"/>
      <c r="H97" s="105">
        <f t="shared" si="10"/>
        <v>0.349957</v>
      </c>
      <c r="I97" s="83"/>
      <c r="J97" s="83"/>
      <c r="K97" s="143">
        <v>0.349957</v>
      </c>
      <c r="L97" s="84"/>
      <c r="M97" s="105">
        <f t="shared" si="11"/>
        <v>0.720178</v>
      </c>
      <c r="N97" s="83"/>
      <c r="O97" s="83"/>
      <c r="P97" s="83">
        <f t="shared" si="12"/>
        <v>0.720178</v>
      </c>
      <c r="Q97" s="84"/>
      <c r="R97" s="105">
        <f t="shared" si="13"/>
        <v>0.370221</v>
      </c>
      <c r="S97" s="83"/>
      <c r="T97" s="83"/>
      <c r="U97" s="143">
        <v>0.370221</v>
      </c>
      <c r="V97" s="84"/>
      <c r="W97" s="105">
        <f t="shared" si="14"/>
        <v>0.349957</v>
      </c>
      <c r="X97" s="83"/>
      <c r="Y97" s="83"/>
      <c r="Z97" s="143">
        <v>0.349957</v>
      </c>
      <c r="AA97" s="84"/>
      <c r="AB97" s="105">
        <f t="shared" si="15"/>
        <v>0.720178</v>
      </c>
      <c r="AC97" s="83"/>
      <c r="AD97" s="83"/>
      <c r="AE97" s="83">
        <f t="shared" si="16"/>
        <v>0.720178</v>
      </c>
      <c r="AF97" s="84"/>
    </row>
    <row r="98" spans="1:32" ht="15" customHeight="1" hidden="1">
      <c r="A98" s="140">
        <v>4</v>
      </c>
      <c r="B98" s="141"/>
      <c r="C98" s="105">
        <f t="shared" si="9"/>
        <v>0</v>
      </c>
      <c r="D98" s="83"/>
      <c r="E98" s="83"/>
      <c r="F98" s="154"/>
      <c r="G98" s="84"/>
      <c r="H98" s="105">
        <f t="shared" si="10"/>
        <v>0</v>
      </c>
      <c r="I98" s="83"/>
      <c r="J98" s="83"/>
      <c r="K98" s="143"/>
      <c r="L98" s="84"/>
      <c r="M98" s="105">
        <f t="shared" si="11"/>
        <v>0</v>
      </c>
      <c r="N98" s="83"/>
      <c r="O98" s="83"/>
      <c r="P98" s="83">
        <f t="shared" si="12"/>
        <v>0</v>
      </c>
      <c r="Q98" s="84"/>
      <c r="R98" s="105">
        <f t="shared" si="13"/>
        <v>0</v>
      </c>
      <c r="S98" s="83"/>
      <c r="T98" s="83"/>
      <c r="U98" s="143"/>
      <c r="V98" s="84"/>
      <c r="W98" s="105">
        <f t="shared" si="14"/>
        <v>0</v>
      </c>
      <c r="X98" s="83"/>
      <c r="Y98" s="83"/>
      <c r="Z98" s="143"/>
      <c r="AA98" s="84"/>
      <c r="AB98" s="105">
        <f t="shared" si="15"/>
        <v>0</v>
      </c>
      <c r="AC98" s="83"/>
      <c r="AD98" s="83"/>
      <c r="AE98" s="83">
        <f t="shared" si="16"/>
        <v>0</v>
      </c>
      <c r="AF98" s="84"/>
    </row>
    <row r="99" spans="1:32" ht="15.75" hidden="1">
      <c r="A99" s="140">
        <v>5</v>
      </c>
      <c r="B99" s="141"/>
      <c r="C99" s="105">
        <f t="shared" si="9"/>
        <v>0</v>
      </c>
      <c r="D99" s="83"/>
      <c r="E99" s="83"/>
      <c r="F99" s="143"/>
      <c r="G99" s="84"/>
      <c r="H99" s="105">
        <f t="shared" si="10"/>
        <v>0</v>
      </c>
      <c r="I99" s="83"/>
      <c r="J99" s="83"/>
      <c r="K99" s="143"/>
      <c r="L99" s="84"/>
      <c r="M99" s="105">
        <f t="shared" si="11"/>
        <v>0</v>
      </c>
      <c r="N99" s="83"/>
      <c r="O99" s="83"/>
      <c r="P99" s="83">
        <f t="shared" si="12"/>
        <v>0</v>
      </c>
      <c r="Q99" s="84"/>
      <c r="R99" s="105">
        <f t="shared" si="13"/>
        <v>0</v>
      </c>
      <c r="S99" s="83"/>
      <c r="T99" s="83"/>
      <c r="U99" s="143"/>
      <c r="V99" s="84"/>
      <c r="W99" s="105">
        <f t="shared" si="14"/>
        <v>0</v>
      </c>
      <c r="X99" s="83"/>
      <c r="Y99" s="83"/>
      <c r="Z99" s="143"/>
      <c r="AA99" s="84"/>
      <c r="AB99" s="105">
        <f t="shared" si="15"/>
        <v>0</v>
      </c>
      <c r="AC99" s="83"/>
      <c r="AD99" s="83"/>
      <c r="AE99" s="83">
        <f t="shared" si="16"/>
        <v>0</v>
      </c>
      <c r="AF99" s="84"/>
    </row>
    <row r="100" spans="1:32" ht="15.75" hidden="1">
      <c r="A100" s="140">
        <v>6</v>
      </c>
      <c r="B100" s="141"/>
      <c r="C100" s="105">
        <f t="shared" si="9"/>
        <v>0</v>
      </c>
      <c r="D100" s="83"/>
      <c r="E100" s="83"/>
      <c r="F100" s="143"/>
      <c r="G100" s="84"/>
      <c r="H100" s="105">
        <f t="shared" si="10"/>
        <v>0</v>
      </c>
      <c r="I100" s="83"/>
      <c r="J100" s="83"/>
      <c r="K100" s="143"/>
      <c r="L100" s="84"/>
      <c r="M100" s="105">
        <f t="shared" si="11"/>
        <v>0</v>
      </c>
      <c r="N100" s="83"/>
      <c r="O100" s="83"/>
      <c r="P100" s="83">
        <f t="shared" si="12"/>
        <v>0</v>
      </c>
      <c r="Q100" s="84"/>
      <c r="R100" s="105">
        <f t="shared" si="13"/>
        <v>0</v>
      </c>
      <c r="S100" s="83"/>
      <c r="T100" s="83"/>
      <c r="U100" s="143"/>
      <c r="V100" s="84"/>
      <c r="W100" s="105">
        <f t="shared" si="14"/>
        <v>0</v>
      </c>
      <c r="X100" s="83"/>
      <c r="Y100" s="83"/>
      <c r="Z100" s="143"/>
      <c r="AA100" s="84"/>
      <c r="AB100" s="105">
        <f t="shared" si="15"/>
        <v>0</v>
      </c>
      <c r="AC100" s="83"/>
      <c r="AD100" s="83"/>
      <c r="AE100" s="83">
        <f t="shared" si="16"/>
        <v>0</v>
      </c>
      <c r="AF100" s="84"/>
    </row>
    <row r="101" spans="1:32" ht="15.75" hidden="1">
      <c r="A101" s="140">
        <v>7</v>
      </c>
      <c r="B101" s="141"/>
      <c r="C101" s="105">
        <f t="shared" si="9"/>
        <v>0</v>
      </c>
      <c r="D101" s="83"/>
      <c r="E101" s="83"/>
      <c r="F101" s="143"/>
      <c r="G101" s="84"/>
      <c r="H101" s="105">
        <f t="shared" si="10"/>
        <v>0</v>
      </c>
      <c r="I101" s="83"/>
      <c r="J101" s="83"/>
      <c r="K101" s="143"/>
      <c r="L101" s="84"/>
      <c r="M101" s="105">
        <f t="shared" si="11"/>
        <v>0</v>
      </c>
      <c r="N101" s="83"/>
      <c r="O101" s="83"/>
      <c r="P101" s="83">
        <f t="shared" si="12"/>
        <v>0</v>
      </c>
      <c r="Q101" s="84"/>
      <c r="R101" s="105">
        <f t="shared" si="13"/>
        <v>0</v>
      </c>
      <c r="S101" s="83"/>
      <c r="T101" s="83"/>
      <c r="U101" s="143"/>
      <c r="V101" s="84"/>
      <c r="W101" s="105">
        <f t="shared" si="14"/>
        <v>0</v>
      </c>
      <c r="X101" s="83"/>
      <c r="Y101" s="83"/>
      <c r="Z101" s="143"/>
      <c r="AA101" s="84"/>
      <c r="AB101" s="105">
        <f t="shared" si="15"/>
        <v>0</v>
      </c>
      <c r="AC101" s="83"/>
      <c r="AD101" s="83"/>
      <c r="AE101" s="83">
        <f t="shared" si="16"/>
        <v>0</v>
      </c>
      <c r="AF101" s="84"/>
    </row>
    <row r="102" spans="1:32" ht="15.75" hidden="1">
      <c r="A102" s="140">
        <v>8</v>
      </c>
      <c r="B102" s="141"/>
      <c r="C102" s="105">
        <f>SUM(D102:G102)</f>
        <v>0</v>
      </c>
      <c r="D102" s="83"/>
      <c r="E102" s="83"/>
      <c r="F102" s="143"/>
      <c r="G102" s="84"/>
      <c r="H102" s="105">
        <f>SUM(I102:L102)</f>
        <v>0</v>
      </c>
      <c r="I102" s="83"/>
      <c r="J102" s="83"/>
      <c r="K102" s="143"/>
      <c r="L102" s="84"/>
      <c r="M102" s="105">
        <f>SUM(N102:Q102)</f>
        <v>0</v>
      </c>
      <c r="N102" s="83"/>
      <c r="O102" s="83"/>
      <c r="P102" s="83">
        <f t="shared" si="12"/>
        <v>0</v>
      </c>
      <c r="Q102" s="84"/>
      <c r="R102" s="105">
        <f>SUM(S102:V102)</f>
        <v>0</v>
      </c>
      <c r="S102" s="83"/>
      <c r="T102" s="83"/>
      <c r="U102" s="143"/>
      <c r="V102" s="84"/>
      <c r="W102" s="105">
        <f>SUM(X102:AA102)</f>
        <v>0</v>
      </c>
      <c r="X102" s="83"/>
      <c r="Y102" s="83"/>
      <c r="Z102" s="143"/>
      <c r="AA102" s="84"/>
      <c r="AB102" s="105">
        <f>SUM(AC102:AF102)</f>
        <v>0</v>
      </c>
      <c r="AC102" s="83"/>
      <c r="AD102" s="83"/>
      <c r="AE102" s="83">
        <f>U102+Z102</f>
        <v>0</v>
      </c>
      <c r="AF102" s="84"/>
    </row>
    <row r="103" spans="1:32" ht="15.75" hidden="1">
      <c r="A103" s="140">
        <v>9</v>
      </c>
      <c r="B103" s="141"/>
      <c r="C103" s="105">
        <f>SUM(D103:G103)</f>
        <v>0</v>
      </c>
      <c r="D103" s="83"/>
      <c r="E103" s="83"/>
      <c r="F103" s="143"/>
      <c r="G103" s="84"/>
      <c r="H103" s="105">
        <f>SUM(I103:L103)</f>
        <v>0</v>
      </c>
      <c r="I103" s="83"/>
      <c r="J103" s="83"/>
      <c r="K103" s="143"/>
      <c r="L103" s="84"/>
      <c r="M103" s="105">
        <f>SUM(N103:Q103)</f>
        <v>0</v>
      </c>
      <c r="N103" s="83"/>
      <c r="O103" s="83"/>
      <c r="P103" s="83">
        <f t="shared" si="12"/>
        <v>0</v>
      </c>
      <c r="Q103" s="84"/>
      <c r="R103" s="105">
        <f>SUM(S103:V103)</f>
        <v>0</v>
      </c>
      <c r="S103" s="83"/>
      <c r="T103" s="83"/>
      <c r="U103" s="143"/>
      <c r="V103" s="84"/>
      <c r="W103" s="105">
        <f>SUM(X103:AA103)</f>
        <v>0</v>
      </c>
      <c r="X103" s="83"/>
      <c r="Y103" s="83"/>
      <c r="Z103" s="143"/>
      <c r="AA103" s="84"/>
      <c r="AB103" s="105">
        <f>SUM(AC103:AF103)</f>
        <v>0</v>
      </c>
      <c r="AC103" s="83"/>
      <c r="AD103" s="83"/>
      <c r="AE103" s="83">
        <f>U103+Z103</f>
        <v>0</v>
      </c>
      <c r="AF103" s="84"/>
    </row>
    <row r="104" spans="1:32" ht="15.75" hidden="1">
      <c r="A104" s="140">
        <v>10</v>
      </c>
      <c r="B104" s="141"/>
      <c r="C104" s="105">
        <f>SUM(D104:G104)</f>
        <v>0</v>
      </c>
      <c r="D104" s="83"/>
      <c r="E104" s="83"/>
      <c r="F104" s="143"/>
      <c r="G104" s="84"/>
      <c r="H104" s="105">
        <f>SUM(I104:L104)</f>
        <v>0</v>
      </c>
      <c r="I104" s="83"/>
      <c r="J104" s="83"/>
      <c r="K104" s="83"/>
      <c r="L104" s="84"/>
      <c r="M104" s="105">
        <f>SUM(N104:Q104)</f>
        <v>0</v>
      </c>
      <c r="N104" s="83"/>
      <c r="O104" s="83"/>
      <c r="P104" s="83">
        <f t="shared" si="12"/>
        <v>0</v>
      </c>
      <c r="Q104" s="84"/>
      <c r="R104" s="105">
        <f>SUM(S104:V104)</f>
        <v>0</v>
      </c>
      <c r="S104" s="83"/>
      <c r="T104" s="83"/>
      <c r="U104" s="143"/>
      <c r="V104" s="84"/>
      <c r="W104" s="105">
        <f>SUM(X104:AA104)</f>
        <v>0</v>
      </c>
      <c r="X104" s="83"/>
      <c r="Y104" s="83"/>
      <c r="Z104" s="142"/>
      <c r="AA104" s="84"/>
      <c r="AB104" s="105">
        <f>SUM(AC104:AF104)</f>
        <v>0</v>
      </c>
      <c r="AC104" s="83"/>
      <c r="AD104" s="83"/>
      <c r="AE104" s="83">
        <f>U104+Z104</f>
        <v>0</v>
      </c>
      <c r="AF104" s="84"/>
    </row>
    <row r="105" spans="1:32" ht="15.75" hidden="1">
      <c r="A105" s="140">
        <v>9</v>
      </c>
      <c r="B105" s="141"/>
      <c r="C105" s="105">
        <f t="shared" si="9"/>
        <v>0</v>
      </c>
      <c r="D105" s="83"/>
      <c r="E105" s="83"/>
      <c r="F105" s="143"/>
      <c r="G105" s="84"/>
      <c r="H105" s="105">
        <f t="shared" si="10"/>
        <v>0</v>
      </c>
      <c r="I105" s="83"/>
      <c r="J105" s="83"/>
      <c r="K105" s="83"/>
      <c r="L105" s="84"/>
      <c r="M105" s="105">
        <f t="shared" si="11"/>
        <v>0</v>
      </c>
      <c r="N105" s="83"/>
      <c r="O105" s="83"/>
      <c r="P105" s="83"/>
      <c r="Q105" s="84"/>
      <c r="R105" s="105">
        <f t="shared" si="13"/>
        <v>0</v>
      </c>
      <c r="S105" s="83"/>
      <c r="T105" s="83"/>
      <c r="U105" s="143"/>
      <c r="V105" s="84"/>
      <c r="W105" s="105">
        <f t="shared" si="14"/>
        <v>0</v>
      </c>
      <c r="X105" s="83"/>
      <c r="Y105" s="83"/>
      <c r="Z105" s="142"/>
      <c r="AA105" s="84"/>
      <c r="AB105" s="105">
        <f t="shared" si="15"/>
        <v>0</v>
      </c>
      <c r="AC105" s="83"/>
      <c r="AD105" s="83"/>
      <c r="AE105" s="83"/>
      <c r="AF105" s="84"/>
    </row>
    <row r="106" spans="1:32" ht="13.5" thickBot="1">
      <c r="A106" s="169" t="s">
        <v>46</v>
      </c>
      <c r="B106" s="165"/>
      <c r="C106" s="85"/>
      <c r="D106" s="85"/>
      <c r="E106" s="85"/>
      <c r="F106" s="85"/>
      <c r="G106" s="85"/>
      <c r="H106" s="85"/>
      <c r="I106" s="85"/>
      <c r="J106" s="85"/>
      <c r="K106" s="85"/>
      <c r="L106" s="85"/>
      <c r="M106" s="85"/>
      <c r="N106" s="85"/>
      <c r="O106" s="85"/>
      <c r="P106" s="85"/>
      <c r="Q106" s="85"/>
      <c r="R106" s="85"/>
      <c r="S106" s="85"/>
      <c r="T106" s="85"/>
      <c r="U106" s="85"/>
      <c r="V106" s="85"/>
      <c r="W106" s="85"/>
      <c r="X106" s="85"/>
      <c r="Y106" s="85"/>
      <c r="Z106" s="85"/>
      <c r="AA106" s="85"/>
      <c r="AB106" s="85"/>
      <c r="AC106" s="85"/>
      <c r="AD106" s="85"/>
      <c r="AE106" s="85"/>
      <c r="AF106" s="85"/>
    </row>
    <row r="107" spans="1:32" ht="16.5" thickBot="1">
      <c r="A107" s="41"/>
      <c r="B107" s="42" t="s">
        <v>8</v>
      </c>
      <c r="C107" s="106">
        <f aca="true" t="shared" si="17" ref="C107:L107">SUM(C95:C105)</f>
        <v>3.420721</v>
      </c>
      <c r="D107" s="106">
        <f t="shared" si="17"/>
        <v>0</v>
      </c>
      <c r="E107" s="106">
        <f t="shared" si="17"/>
        <v>0</v>
      </c>
      <c r="F107" s="106">
        <f>SUM(F95:F105)</f>
        <v>3.420721</v>
      </c>
      <c r="G107" s="107">
        <f t="shared" si="17"/>
        <v>0</v>
      </c>
      <c r="H107" s="106">
        <f t="shared" si="17"/>
        <v>3.512457</v>
      </c>
      <c r="I107" s="106">
        <f t="shared" si="17"/>
        <v>0</v>
      </c>
      <c r="J107" s="106">
        <f t="shared" si="17"/>
        <v>0</v>
      </c>
      <c r="K107" s="106">
        <f t="shared" si="17"/>
        <v>3.512457</v>
      </c>
      <c r="L107" s="107">
        <f t="shared" si="17"/>
        <v>0</v>
      </c>
      <c r="M107" s="106">
        <f>SUM(M95:M105)</f>
        <v>6.933178</v>
      </c>
      <c r="N107" s="106">
        <f>SUM(N95:N105)</f>
        <v>0</v>
      </c>
      <c r="O107" s="106">
        <f>SUM(O95:O105)</f>
        <v>0</v>
      </c>
      <c r="P107" s="106">
        <f>SUM(P95:P105)</f>
        <v>6.933178</v>
      </c>
      <c r="Q107" s="107">
        <f>SUM(Q95:Q105)</f>
        <v>0</v>
      </c>
      <c r="R107" s="106">
        <f aca="true" t="shared" si="18" ref="R107:AA107">SUM(R95:R105)</f>
        <v>3.420721</v>
      </c>
      <c r="S107" s="106">
        <f t="shared" si="18"/>
        <v>0</v>
      </c>
      <c r="T107" s="106">
        <f t="shared" si="18"/>
        <v>0</v>
      </c>
      <c r="U107" s="106">
        <f>SUM(U95:U105)</f>
        <v>3.420721</v>
      </c>
      <c r="V107" s="107">
        <f t="shared" si="18"/>
        <v>0</v>
      </c>
      <c r="W107" s="106">
        <f t="shared" si="18"/>
        <v>3.512457</v>
      </c>
      <c r="X107" s="106">
        <f t="shared" si="18"/>
        <v>0</v>
      </c>
      <c r="Y107" s="106">
        <f t="shared" si="18"/>
        <v>0</v>
      </c>
      <c r="Z107" s="106">
        <f t="shared" si="18"/>
        <v>3.512457</v>
      </c>
      <c r="AA107" s="107">
        <f t="shared" si="18"/>
        <v>0</v>
      </c>
      <c r="AB107" s="106">
        <f>SUM(AB95:AB105)</f>
        <v>6.933178</v>
      </c>
      <c r="AC107" s="106">
        <f>SUM(AC95:AC105)</f>
        <v>0</v>
      </c>
      <c r="AD107" s="106">
        <f>SUM(AD95:AD105)</f>
        <v>0</v>
      </c>
      <c r="AE107" s="106">
        <f>SUM(AE95:AE105)</f>
        <v>6.933178</v>
      </c>
      <c r="AF107" s="107">
        <f>SUM(AF95:AF105)</f>
        <v>0</v>
      </c>
    </row>
    <row r="108" spans="8:32" ht="12.75">
      <c r="H108" s="39"/>
      <c r="I108" s="39"/>
      <c r="J108" s="39"/>
      <c r="K108" s="39"/>
      <c r="L108" s="39"/>
      <c r="M108" s="39"/>
      <c r="N108" s="39"/>
      <c r="O108" s="39"/>
      <c r="P108" s="39"/>
      <c r="Q108" s="39"/>
      <c r="W108" s="39"/>
      <c r="X108" s="39"/>
      <c r="Y108" s="39"/>
      <c r="Z108" s="39"/>
      <c r="AA108" s="39"/>
      <c r="AB108" s="39"/>
      <c r="AC108" s="39"/>
      <c r="AD108" s="39"/>
      <c r="AE108" s="39"/>
      <c r="AF108" s="39"/>
    </row>
    <row r="109" spans="2:32" ht="16.5" thickBot="1">
      <c r="B109" s="34" t="s">
        <v>65</v>
      </c>
      <c r="H109" s="39"/>
      <c r="I109" s="39"/>
      <c r="J109" s="39"/>
      <c r="K109" s="39"/>
      <c r="L109" s="39"/>
      <c r="M109" s="39"/>
      <c r="N109" s="39"/>
      <c r="O109" s="39"/>
      <c r="P109" s="39"/>
      <c r="Q109" s="39"/>
      <c r="W109" s="39"/>
      <c r="X109" s="39"/>
      <c r="Y109" s="39"/>
      <c r="Z109" s="39"/>
      <c r="AA109" s="39"/>
      <c r="AB109" s="39"/>
      <c r="AC109" s="39"/>
      <c r="AD109" s="39"/>
      <c r="AE109" s="39"/>
      <c r="AF109" s="39"/>
    </row>
    <row r="110" spans="1:32" ht="31.5">
      <c r="A110" s="35" t="s">
        <v>7</v>
      </c>
      <c r="B110" s="36" t="s">
        <v>63</v>
      </c>
      <c r="C110" s="8" t="s">
        <v>2</v>
      </c>
      <c r="D110" s="8" t="s">
        <v>9</v>
      </c>
      <c r="E110" s="8" t="s">
        <v>10</v>
      </c>
      <c r="F110" s="8" t="s">
        <v>11</v>
      </c>
      <c r="G110" s="9" t="s">
        <v>12</v>
      </c>
      <c r="H110" s="8" t="s">
        <v>2</v>
      </c>
      <c r="I110" s="8" t="s">
        <v>9</v>
      </c>
      <c r="J110" s="8" t="s">
        <v>10</v>
      </c>
      <c r="K110" s="8" t="s">
        <v>11</v>
      </c>
      <c r="L110" s="9" t="s">
        <v>12</v>
      </c>
      <c r="M110" s="8" t="s">
        <v>2</v>
      </c>
      <c r="N110" s="8" t="s">
        <v>9</v>
      </c>
      <c r="O110" s="8" t="s">
        <v>10</v>
      </c>
      <c r="P110" s="8" t="s">
        <v>11</v>
      </c>
      <c r="Q110" s="9" t="s">
        <v>12</v>
      </c>
      <c r="R110" s="8" t="s">
        <v>2</v>
      </c>
      <c r="S110" s="8" t="s">
        <v>9</v>
      </c>
      <c r="T110" s="8" t="s">
        <v>10</v>
      </c>
      <c r="U110" s="8" t="s">
        <v>11</v>
      </c>
      <c r="V110" s="9" t="s">
        <v>12</v>
      </c>
      <c r="W110" s="8" t="s">
        <v>2</v>
      </c>
      <c r="X110" s="8" t="s">
        <v>9</v>
      </c>
      <c r="Y110" s="8" t="s">
        <v>10</v>
      </c>
      <c r="Z110" s="8" t="s">
        <v>11</v>
      </c>
      <c r="AA110" s="9" t="s">
        <v>12</v>
      </c>
      <c r="AB110" s="8" t="s">
        <v>2</v>
      </c>
      <c r="AC110" s="8" t="s">
        <v>9</v>
      </c>
      <c r="AD110" s="8" t="s">
        <v>10</v>
      </c>
      <c r="AE110" s="8" t="s">
        <v>11</v>
      </c>
      <c r="AF110" s="9" t="s">
        <v>12</v>
      </c>
    </row>
    <row r="111" spans="1:32" ht="31.5">
      <c r="A111" s="43">
        <v>1</v>
      </c>
      <c r="B111" s="44" t="s">
        <v>132</v>
      </c>
      <c r="C111" s="105">
        <f>SUM(D111:G111)</f>
        <v>12.4854</v>
      </c>
      <c r="D111" s="142">
        <v>12.4854</v>
      </c>
      <c r="E111" s="83"/>
      <c r="F111" s="83"/>
      <c r="G111" s="84"/>
      <c r="H111" s="105">
        <f>SUM(I111:L111)</f>
        <v>11.5895</v>
      </c>
      <c r="I111" s="142">
        <v>11.5895</v>
      </c>
      <c r="J111" s="83"/>
      <c r="K111" s="83"/>
      <c r="L111" s="84"/>
      <c r="M111" s="105">
        <f>SUM(N111:Q111)</f>
        <v>24.0749</v>
      </c>
      <c r="N111" s="83">
        <f>D111+I111</f>
        <v>24.0749</v>
      </c>
      <c r="O111" s="83"/>
      <c r="P111" s="83"/>
      <c r="Q111" s="84"/>
      <c r="R111" s="105">
        <f>SUM(S111:V111)</f>
        <v>12.4854</v>
      </c>
      <c r="S111" s="83">
        <f>S88</f>
        <v>12.4854</v>
      </c>
      <c r="T111" s="83"/>
      <c r="U111" s="83"/>
      <c r="V111" s="84"/>
      <c r="W111" s="105">
        <f>SUM(X111:AA111)</f>
        <v>11.5895</v>
      </c>
      <c r="X111" s="83">
        <f>X88</f>
        <v>11.5895</v>
      </c>
      <c r="Y111" s="83"/>
      <c r="Z111" s="83"/>
      <c r="AA111" s="84"/>
      <c r="AB111" s="105">
        <f>SUM(AC111:AF111)</f>
        <v>24.0749</v>
      </c>
      <c r="AC111" s="83">
        <f>S111+X111</f>
        <v>24.0749</v>
      </c>
      <c r="AD111" s="83"/>
      <c r="AE111" s="83"/>
      <c r="AF111" s="84"/>
    </row>
    <row r="112" spans="1:32" ht="15.75">
      <c r="A112" s="45">
        <v>2</v>
      </c>
      <c r="B112" s="141" t="s">
        <v>82</v>
      </c>
      <c r="C112" s="105">
        <f>SUM(D112:G112)</f>
        <v>1.732358</v>
      </c>
      <c r="D112" s="83"/>
      <c r="E112" s="83"/>
      <c r="F112" s="142">
        <v>1.732358</v>
      </c>
      <c r="G112" s="84"/>
      <c r="H112" s="105">
        <f>SUM(I112:L112)</f>
        <v>1.395696</v>
      </c>
      <c r="I112" s="83"/>
      <c r="J112" s="83"/>
      <c r="K112" s="142">
        <v>1.395696</v>
      </c>
      <c r="L112" s="84"/>
      <c r="M112" s="105">
        <f>SUM(N112:Q112)</f>
        <v>3.128054</v>
      </c>
      <c r="N112" s="83"/>
      <c r="O112" s="83"/>
      <c r="P112" s="142">
        <f>F112+K112</f>
        <v>3.128054</v>
      </c>
      <c r="Q112" s="84"/>
      <c r="R112" s="105">
        <f>SUM(S112:V112)</f>
        <v>1.732358</v>
      </c>
      <c r="S112" s="83"/>
      <c r="T112" s="83"/>
      <c r="U112" s="142">
        <v>1.732358</v>
      </c>
      <c r="V112" s="84"/>
      <c r="W112" s="105">
        <f>SUM(X112:AA112)</f>
        <v>1.395696</v>
      </c>
      <c r="X112" s="83"/>
      <c r="Y112" s="83"/>
      <c r="Z112" s="142">
        <v>1.395696</v>
      </c>
      <c r="AA112" s="84"/>
      <c r="AB112" s="105">
        <f>SUM(AC112:AF112)</f>
        <v>3.128054</v>
      </c>
      <c r="AC112" s="83"/>
      <c r="AD112" s="83"/>
      <c r="AE112" s="83">
        <f>U112+Z112</f>
        <v>3.128054</v>
      </c>
      <c r="AF112" s="84"/>
    </row>
    <row r="113" spans="1:32" ht="47.25">
      <c r="A113" s="45">
        <v>3</v>
      </c>
      <c r="B113" s="160" t="s">
        <v>95</v>
      </c>
      <c r="C113" s="105">
        <f>SUM(D113:G113)</f>
        <v>1.1466</v>
      </c>
      <c r="D113" s="83"/>
      <c r="E113" s="83"/>
      <c r="F113" s="151">
        <v>1.1466</v>
      </c>
      <c r="G113" s="158"/>
      <c r="H113" s="105">
        <f>SUM(I113:L113)</f>
        <v>0.63</v>
      </c>
      <c r="I113" s="83"/>
      <c r="J113" s="83"/>
      <c r="K113" s="143">
        <v>0.63</v>
      </c>
      <c r="L113" s="144"/>
      <c r="M113" s="105">
        <f>SUM(N113:Q113)</f>
        <v>1.7766000000000002</v>
      </c>
      <c r="N113" s="83"/>
      <c r="O113" s="83"/>
      <c r="P113" s="142">
        <f>F113+K113</f>
        <v>1.7766000000000002</v>
      </c>
      <c r="Q113" s="84"/>
      <c r="R113" s="105">
        <f>SUM(S113:V113)</f>
        <v>1.1466</v>
      </c>
      <c r="S113" s="83"/>
      <c r="T113" s="83"/>
      <c r="U113" s="151">
        <v>1.1466</v>
      </c>
      <c r="V113" s="158"/>
      <c r="W113" s="105">
        <f>SUM(X113:AA113)</f>
        <v>0.63</v>
      </c>
      <c r="X113" s="83"/>
      <c r="Y113" s="83"/>
      <c r="Z113" s="143">
        <v>0.63</v>
      </c>
      <c r="AA113" s="144"/>
      <c r="AB113" s="105">
        <f>SUM(AC113:AF113)</f>
        <v>1.7766000000000002</v>
      </c>
      <c r="AC113" s="83"/>
      <c r="AD113" s="83"/>
      <c r="AE113" s="83">
        <f>U113+Z113</f>
        <v>1.7766000000000002</v>
      </c>
      <c r="AF113" s="84"/>
    </row>
    <row r="114" spans="1:32" ht="15.75">
      <c r="A114" s="45">
        <v>4</v>
      </c>
      <c r="B114" s="141" t="s">
        <v>90</v>
      </c>
      <c r="C114" s="105">
        <f>SUM(D114:G114)</f>
        <v>0.037</v>
      </c>
      <c r="D114" s="83"/>
      <c r="E114" s="83"/>
      <c r="F114" s="151"/>
      <c r="G114" s="158">
        <v>0.037</v>
      </c>
      <c r="H114" s="105">
        <f>SUM(I114:L114)</f>
        <v>0.043</v>
      </c>
      <c r="I114" s="83"/>
      <c r="J114" s="83"/>
      <c r="K114" s="143"/>
      <c r="L114" s="158">
        <v>0.043</v>
      </c>
      <c r="M114" s="105">
        <f>SUM(N114:Q114)</f>
        <v>0.07999999999999999</v>
      </c>
      <c r="N114" s="83"/>
      <c r="O114" s="83"/>
      <c r="P114" s="142"/>
      <c r="Q114" s="84">
        <f>G114+L114</f>
        <v>0.07999999999999999</v>
      </c>
      <c r="R114" s="105">
        <f>SUM(S114:V114)</f>
        <v>0.037</v>
      </c>
      <c r="S114" s="83"/>
      <c r="T114" s="83"/>
      <c r="U114" s="151"/>
      <c r="V114" s="158">
        <v>0.037</v>
      </c>
      <c r="W114" s="105">
        <f>SUM(X114:AA114)</f>
        <v>0.043</v>
      </c>
      <c r="X114" s="83"/>
      <c r="Y114" s="83"/>
      <c r="Z114" s="143"/>
      <c r="AA114" s="158">
        <v>0.043</v>
      </c>
      <c r="AB114" s="105">
        <f>SUM(AC114:AF114)</f>
        <v>0.07999999999999999</v>
      </c>
      <c r="AC114" s="83"/>
      <c r="AD114" s="83"/>
      <c r="AE114" s="83"/>
      <c r="AF114" s="84">
        <f>V114+AA114</f>
        <v>0.07999999999999999</v>
      </c>
    </row>
    <row r="115" spans="1:32" ht="15.75">
      <c r="A115" s="45">
        <v>5</v>
      </c>
      <c r="B115" s="141" t="s">
        <v>99</v>
      </c>
      <c r="C115" s="105">
        <f>SUM(D115:G115)</f>
        <v>0.3825</v>
      </c>
      <c r="D115" s="83"/>
      <c r="E115" s="83"/>
      <c r="F115" s="151">
        <v>0.3825</v>
      </c>
      <c r="G115" s="158"/>
      <c r="H115" s="105">
        <f>SUM(I115:L115)</f>
        <v>0.363</v>
      </c>
      <c r="I115" s="83"/>
      <c r="J115" s="83"/>
      <c r="K115" s="143">
        <v>0.363</v>
      </c>
      <c r="L115" s="158"/>
      <c r="M115" s="105">
        <f>SUM(N115:Q115)</f>
        <v>0.7455</v>
      </c>
      <c r="N115" s="83"/>
      <c r="O115" s="83"/>
      <c r="P115" s="142">
        <f>F115+K115</f>
        <v>0.7455</v>
      </c>
      <c r="Q115" s="84"/>
      <c r="R115" s="105">
        <f>SUM(S115:V115)</f>
        <v>0.3825</v>
      </c>
      <c r="S115" s="83"/>
      <c r="T115" s="83"/>
      <c r="U115" s="151">
        <v>0.3825</v>
      </c>
      <c r="V115" s="158"/>
      <c r="W115" s="105">
        <f>SUM(X115:AA115)</f>
        <v>0.363</v>
      </c>
      <c r="X115" s="83"/>
      <c r="Y115" s="83"/>
      <c r="Z115" s="143">
        <v>0.363</v>
      </c>
      <c r="AA115" s="158"/>
      <c r="AB115" s="105">
        <f>SUM(AC115:AF115)</f>
        <v>0.7455</v>
      </c>
      <c r="AC115" s="83"/>
      <c r="AD115" s="83"/>
      <c r="AE115" s="83">
        <f>U115+Z115</f>
        <v>0.7455</v>
      </c>
      <c r="AF115" s="84"/>
    </row>
    <row r="116" spans="1:32" ht="13.5" thickBot="1">
      <c r="A116" s="165" t="s">
        <v>46</v>
      </c>
      <c r="B116" s="165"/>
      <c r="C116" s="85"/>
      <c r="D116" s="85"/>
      <c r="E116" s="85"/>
      <c r="F116" s="85"/>
      <c r="G116" s="85"/>
      <c r="H116" s="85"/>
      <c r="I116" s="85"/>
      <c r="J116" s="85"/>
      <c r="K116" s="85"/>
      <c r="L116" s="85"/>
      <c r="M116" s="85"/>
      <c r="N116" s="85"/>
      <c r="O116" s="85"/>
      <c r="P116" s="85"/>
      <c r="Q116" s="85"/>
      <c r="R116" s="85"/>
      <c r="S116" s="85"/>
      <c r="T116" s="85"/>
      <c r="U116" s="85"/>
      <c r="V116" s="85"/>
      <c r="W116" s="85"/>
      <c r="X116" s="85"/>
      <c r="Y116" s="85"/>
      <c r="Z116" s="85"/>
      <c r="AA116" s="85"/>
      <c r="AB116" s="85"/>
      <c r="AC116" s="85"/>
      <c r="AD116" s="85"/>
      <c r="AE116" s="85"/>
      <c r="AF116" s="85"/>
    </row>
    <row r="117" spans="1:32" ht="16.5" thickBot="1">
      <c r="A117" s="41"/>
      <c r="B117" s="42" t="s">
        <v>8</v>
      </c>
      <c r="C117" s="108">
        <f aca="true" t="shared" si="19" ref="C117:L117">SUM(C111:C115)</f>
        <v>15.783858</v>
      </c>
      <c r="D117" s="108">
        <f t="shared" si="19"/>
        <v>12.4854</v>
      </c>
      <c r="E117" s="108">
        <f t="shared" si="19"/>
        <v>0</v>
      </c>
      <c r="F117" s="108">
        <f>SUM(F111:F115)</f>
        <v>3.2614579999999997</v>
      </c>
      <c r="G117" s="109">
        <f>SUM(G111:G115)</f>
        <v>0.037</v>
      </c>
      <c r="H117" s="108">
        <f t="shared" si="19"/>
        <v>14.021195999999998</v>
      </c>
      <c r="I117" s="108">
        <f t="shared" si="19"/>
        <v>11.5895</v>
      </c>
      <c r="J117" s="108">
        <f t="shared" si="19"/>
        <v>0</v>
      </c>
      <c r="K117" s="108">
        <f t="shared" si="19"/>
        <v>2.388696</v>
      </c>
      <c r="L117" s="109">
        <f t="shared" si="19"/>
        <v>0.043</v>
      </c>
      <c r="M117" s="108">
        <f>SUM(M111:M115)</f>
        <v>29.805054</v>
      </c>
      <c r="N117" s="108">
        <f>SUM(N111:N115)</f>
        <v>24.0749</v>
      </c>
      <c r="O117" s="108">
        <f>SUM(O111:O115)</f>
        <v>0</v>
      </c>
      <c r="P117" s="108">
        <f>SUM(P111:P115)</f>
        <v>5.650154000000001</v>
      </c>
      <c r="Q117" s="109">
        <f>SUM(Q111:Q115)</f>
        <v>0.07999999999999999</v>
      </c>
      <c r="R117" s="108">
        <f aca="true" t="shared" si="20" ref="R117:AA117">SUM(R111:R115)</f>
        <v>15.783858</v>
      </c>
      <c r="S117" s="108">
        <f t="shared" si="20"/>
        <v>12.4854</v>
      </c>
      <c r="T117" s="108">
        <f t="shared" si="20"/>
        <v>0</v>
      </c>
      <c r="U117" s="108">
        <f t="shared" si="20"/>
        <v>3.2614579999999997</v>
      </c>
      <c r="V117" s="109">
        <f t="shared" si="20"/>
        <v>0.037</v>
      </c>
      <c r="W117" s="108">
        <f t="shared" si="20"/>
        <v>14.021195999999998</v>
      </c>
      <c r="X117" s="108">
        <f t="shared" si="20"/>
        <v>11.5895</v>
      </c>
      <c r="Y117" s="108">
        <f t="shared" si="20"/>
        <v>0</v>
      </c>
      <c r="Z117" s="108">
        <f t="shared" si="20"/>
        <v>2.388696</v>
      </c>
      <c r="AA117" s="109">
        <f t="shared" si="20"/>
        <v>0.043</v>
      </c>
      <c r="AB117" s="108">
        <f>SUM(AB111:AB115)</f>
        <v>29.805054</v>
      </c>
      <c r="AC117" s="108">
        <f>SUM(AC111:AC115)</f>
        <v>24.0749</v>
      </c>
      <c r="AD117" s="108">
        <f>SUM(AD111:AD115)</f>
        <v>0</v>
      </c>
      <c r="AE117" s="108">
        <f>SUM(AE111:AE115)</f>
        <v>5.650154000000001</v>
      </c>
      <c r="AF117" s="109">
        <f>SUM(AF111:AF115)</f>
        <v>0.07999999999999999</v>
      </c>
    </row>
    <row r="118" spans="8:32" ht="12.75">
      <c r="H118" s="39"/>
      <c r="I118" s="39"/>
      <c r="J118" s="39"/>
      <c r="K118" s="39"/>
      <c r="L118" s="39"/>
      <c r="M118" s="39"/>
      <c r="N118" s="39"/>
      <c r="O118" s="39"/>
      <c r="P118" s="39"/>
      <c r="Q118" s="39"/>
      <c r="W118" s="39"/>
      <c r="X118" s="39"/>
      <c r="Y118" s="39"/>
      <c r="Z118" s="39"/>
      <c r="AA118" s="39"/>
      <c r="AB118" s="39"/>
      <c r="AC118" s="39"/>
      <c r="AD118" s="39"/>
      <c r="AE118" s="39"/>
      <c r="AF118" s="39"/>
    </row>
    <row r="119" spans="2:32" ht="16.5" thickBot="1">
      <c r="B119" s="34" t="s">
        <v>67</v>
      </c>
      <c r="H119" s="39"/>
      <c r="I119" s="39"/>
      <c r="J119" s="39"/>
      <c r="K119" s="39"/>
      <c r="L119" s="39"/>
      <c r="M119" s="39"/>
      <c r="N119" s="39"/>
      <c r="O119" s="39"/>
      <c r="P119" s="39"/>
      <c r="Q119" s="39"/>
      <c r="W119" s="39"/>
      <c r="X119" s="39"/>
      <c r="Y119" s="39"/>
      <c r="Z119" s="39"/>
      <c r="AA119" s="39"/>
      <c r="AB119" s="39"/>
      <c r="AC119" s="39"/>
      <c r="AD119" s="39"/>
      <c r="AE119" s="39"/>
      <c r="AF119" s="39"/>
    </row>
    <row r="120" spans="1:32" ht="31.5">
      <c r="A120" s="35" t="s">
        <v>7</v>
      </c>
      <c r="B120" s="36" t="s">
        <v>64</v>
      </c>
      <c r="C120" s="8" t="s">
        <v>2</v>
      </c>
      <c r="D120" s="8" t="s">
        <v>9</v>
      </c>
      <c r="E120" s="8" t="s">
        <v>10</v>
      </c>
      <c r="F120" s="8" t="s">
        <v>11</v>
      </c>
      <c r="G120" s="9" t="s">
        <v>12</v>
      </c>
      <c r="H120" s="8" t="s">
        <v>2</v>
      </c>
      <c r="I120" s="8" t="s">
        <v>9</v>
      </c>
      <c r="J120" s="8" t="s">
        <v>10</v>
      </c>
      <c r="K120" s="8" t="s">
        <v>11</v>
      </c>
      <c r="L120" s="9" t="s">
        <v>12</v>
      </c>
      <c r="M120" s="8" t="s">
        <v>2</v>
      </c>
      <c r="N120" s="8" t="s">
        <v>9</v>
      </c>
      <c r="O120" s="8" t="s">
        <v>10</v>
      </c>
      <c r="P120" s="8" t="s">
        <v>11</v>
      </c>
      <c r="Q120" s="9" t="s">
        <v>12</v>
      </c>
      <c r="R120" s="8" t="s">
        <v>2</v>
      </c>
      <c r="S120" s="8" t="s">
        <v>9</v>
      </c>
      <c r="T120" s="8" t="s">
        <v>10</v>
      </c>
      <c r="U120" s="8" t="s">
        <v>11</v>
      </c>
      <c r="V120" s="9" t="s">
        <v>12</v>
      </c>
      <c r="W120" s="8" t="s">
        <v>2</v>
      </c>
      <c r="X120" s="8" t="s">
        <v>9</v>
      </c>
      <c r="Y120" s="8" t="s">
        <v>10</v>
      </c>
      <c r="Z120" s="8" t="s">
        <v>11</v>
      </c>
      <c r="AA120" s="9" t="s">
        <v>12</v>
      </c>
      <c r="AB120" s="8" t="s">
        <v>2</v>
      </c>
      <c r="AC120" s="8" t="s">
        <v>9</v>
      </c>
      <c r="AD120" s="8" t="s">
        <v>10</v>
      </c>
      <c r="AE120" s="8" t="s">
        <v>11</v>
      </c>
      <c r="AF120" s="9" t="s">
        <v>12</v>
      </c>
    </row>
    <row r="121" spans="1:32" ht="15.75">
      <c r="A121" s="37"/>
      <c r="B121" s="38" t="s">
        <v>84</v>
      </c>
      <c r="C121" s="105">
        <f>SUM(D121:G121)</f>
        <v>222.2567</v>
      </c>
      <c r="D121" s="83">
        <f>D86</f>
        <v>65.0019</v>
      </c>
      <c r="E121" s="83"/>
      <c r="F121" s="83">
        <f>F86</f>
        <v>83.6598</v>
      </c>
      <c r="G121" s="84">
        <f>G86</f>
        <v>73.595</v>
      </c>
      <c r="H121" s="105">
        <f>SUM(I121:L121)</f>
        <v>232.45690000000002</v>
      </c>
      <c r="I121" s="83">
        <f>I86</f>
        <v>66.019</v>
      </c>
      <c r="J121" s="83"/>
      <c r="K121" s="83">
        <f>K86</f>
        <v>85.038</v>
      </c>
      <c r="L121" s="83">
        <f>L86</f>
        <v>81.3999</v>
      </c>
      <c r="M121" s="105">
        <f>SUM(N121:Q121)</f>
        <v>454.71360000000004</v>
      </c>
      <c r="N121" s="83">
        <f>N86</f>
        <v>131.0209</v>
      </c>
      <c r="O121" s="83"/>
      <c r="P121" s="83">
        <f>P86</f>
        <v>168.6978</v>
      </c>
      <c r="Q121" s="152">
        <f>Q86</f>
        <v>154.9949</v>
      </c>
      <c r="R121" s="105">
        <f>SUM(S121:V121)</f>
        <v>224.62099999999998</v>
      </c>
      <c r="S121" s="83">
        <f>S86</f>
        <v>64.1019</v>
      </c>
      <c r="T121" s="83"/>
      <c r="U121" s="83">
        <f>U86</f>
        <v>85.0598</v>
      </c>
      <c r="V121" s="152">
        <f>V86</f>
        <v>75.4593</v>
      </c>
      <c r="W121" s="105">
        <f>SUM(X121:AA121)</f>
        <v>232.89530000000002</v>
      </c>
      <c r="X121" s="83">
        <f>X86</f>
        <v>66.119</v>
      </c>
      <c r="Y121" s="83"/>
      <c r="Z121" s="83">
        <f>Z86</f>
        <v>86.412</v>
      </c>
      <c r="AA121" s="152">
        <f>AA86</f>
        <v>80.3643</v>
      </c>
      <c r="AB121" s="105">
        <f>SUM(AC121:AF121)</f>
        <v>457.5163</v>
      </c>
      <c r="AC121" s="83">
        <f>AC86</f>
        <v>130.2209</v>
      </c>
      <c r="AD121" s="83"/>
      <c r="AE121" s="83">
        <f>AE86</f>
        <v>171.4718</v>
      </c>
      <c r="AF121" s="152">
        <f>AF86</f>
        <v>155.8236</v>
      </c>
    </row>
    <row r="122" spans="1:32" ht="15.75">
      <c r="A122" s="37"/>
      <c r="B122" s="38"/>
      <c r="C122" s="105">
        <f>SUM(D122:G122)</f>
        <v>0</v>
      </c>
      <c r="D122" s="83"/>
      <c r="E122" s="83"/>
      <c r="F122" s="83"/>
      <c r="G122" s="84"/>
      <c r="H122" s="105">
        <f>SUM(I122:L122)</f>
        <v>0</v>
      </c>
      <c r="I122" s="83"/>
      <c r="J122" s="83"/>
      <c r="K122" s="83"/>
      <c r="L122" s="84"/>
      <c r="M122" s="105">
        <f>SUM(N122:Q122)</f>
        <v>0</v>
      </c>
      <c r="N122" s="83"/>
      <c r="O122" s="83"/>
      <c r="P122" s="83"/>
      <c r="Q122" s="84"/>
      <c r="R122" s="105">
        <f>SUM(S122:V122)</f>
        <v>0</v>
      </c>
      <c r="S122" s="83"/>
      <c r="T122" s="83"/>
      <c r="U122" s="83"/>
      <c r="V122" s="84"/>
      <c r="W122" s="105">
        <f>SUM(X122:AA122)</f>
        <v>0</v>
      </c>
      <c r="X122" s="83"/>
      <c r="Y122" s="83"/>
      <c r="Z122" s="83"/>
      <c r="AA122" s="84"/>
      <c r="AB122" s="105">
        <f>SUM(AC122:AF122)</f>
        <v>0</v>
      </c>
      <c r="AC122" s="83"/>
      <c r="AD122" s="83"/>
      <c r="AE122" s="83"/>
      <c r="AF122" s="84"/>
    </row>
    <row r="123" spans="1:32" ht="15.75">
      <c r="A123" s="37"/>
      <c r="B123" s="38"/>
      <c r="C123" s="105">
        <f>SUM(D123:G123)</f>
        <v>0</v>
      </c>
      <c r="D123" s="83"/>
      <c r="E123" s="83"/>
      <c r="F123" s="83"/>
      <c r="G123" s="84"/>
      <c r="H123" s="105">
        <f>SUM(I123:L123)</f>
        <v>0</v>
      </c>
      <c r="I123" s="83"/>
      <c r="J123" s="83"/>
      <c r="K123" s="83"/>
      <c r="L123" s="84"/>
      <c r="M123" s="105">
        <f>SUM(N123:Q123)</f>
        <v>0</v>
      </c>
      <c r="N123" s="83"/>
      <c r="O123" s="83"/>
      <c r="P123" s="83"/>
      <c r="Q123" s="84"/>
      <c r="R123" s="105">
        <f>SUM(S123:V123)</f>
        <v>0</v>
      </c>
      <c r="S123" s="83"/>
      <c r="T123" s="83"/>
      <c r="U123" s="83"/>
      <c r="V123" s="84"/>
      <c r="W123" s="105">
        <f>SUM(X123:AA123)</f>
        <v>0</v>
      </c>
      <c r="X123" s="83"/>
      <c r="Y123" s="83"/>
      <c r="Z123" s="83"/>
      <c r="AA123" s="84"/>
      <c r="AB123" s="105">
        <f>SUM(AC123:AF123)</f>
        <v>0</v>
      </c>
      <c r="AC123" s="83"/>
      <c r="AD123" s="83"/>
      <c r="AE123" s="83"/>
      <c r="AF123" s="84"/>
    </row>
    <row r="124" spans="1:32" ht="13.5" thickBot="1">
      <c r="A124" s="165" t="s">
        <v>46</v>
      </c>
      <c r="B124" s="165"/>
      <c r="C124" s="85"/>
      <c r="D124" s="85"/>
      <c r="E124" s="85"/>
      <c r="F124" s="85"/>
      <c r="G124" s="85"/>
      <c r="H124" s="85"/>
      <c r="I124" s="85"/>
      <c r="J124" s="85"/>
      <c r="K124" s="85"/>
      <c r="L124" s="85"/>
      <c r="M124" s="85"/>
      <c r="N124" s="85"/>
      <c r="O124" s="85"/>
      <c r="P124" s="85"/>
      <c r="Q124" s="85"/>
      <c r="R124" s="85"/>
      <c r="S124" s="85"/>
      <c r="T124" s="85"/>
      <c r="U124" s="85"/>
      <c r="V124" s="85"/>
      <c r="W124" s="85"/>
      <c r="X124" s="85"/>
      <c r="Y124" s="85"/>
      <c r="Z124" s="85"/>
      <c r="AA124" s="85"/>
      <c r="AB124" s="85"/>
      <c r="AC124" s="85"/>
      <c r="AD124" s="85"/>
      <c r="AE124" s="85"/>
      <c r="AF124" s="85"/>
    </row>
    <row r="125" spans="1:32" ht="16.5" thickBot="1">
      <c r="A125" s="41"/>
      <c r="B125" s="42" t="s">
        <v>8</v>
      </c>
      <c r="C125" s="110">
        <f aca="true" t="shared" si="21" ref="C125:L125">SUM(C121:C123)</f>
        <v>222.2567</v>
      </c>
      <c r="D125" s="110">
        <f t="shared" si="21"/>
        <v>65.0019</v>
      </c>
      <c r="E125" s="110">
        <f t="shared" si="21"/>
        <v>0</v>
      </c>
      <c r="F125" s="110">
        <f t="shared" si="21"/>
        <v>83.6598</v>
      </c>
      <c r="G125" s="111">
        <f t="shared" si="21"/>
        <v>73.595</v>
      </c>
      <c r="H125" s="110">
        <f t="shared" si="21"/>
        <v>232.45690000000002</v>
      </c>
      <c r="I125" s="110">
        <f t="shared" si="21"/>
        <v>66.019</v>
      </c>
      <c r="J125" s="110">
        <f t="shared" si="21"/>
        <v>0</v>
      </c>
      <c r="K125" s="110">
        <f t="shared" si="21"/>
        <v>85.038</v>
      </c>
      <c r="L125" s="111">
        <f t="shared" si="21"/>
        <v>81.3999</v>
      </c>
      <c r="M125" s="110">
        <f>SUM(M121:M123)</f>
        <v>454.71360000000004</v>
      </c>
      <c r="N125" s="110">
        <f>SUM(N121:N123)</f>
        <v>131.0209</v>
      </c>
      <c r="O125" s="110">
        <f>SUM(O121:O123)</f>
        <v>0</v>
      </c>
      <c r="P125" s="110">
        <f>SUM(P121:P123)</f>
        <v>168.6978</v>
      </c>
      <c r="Q125" s="111">
        <f>SUM(Q121:Q123)</f>
        <v>154.9949</v>
      </c>
      <c r="R125" s="110">
        <f aca="true" t="shared" si="22" ref="R125:AA125">SUM(R121:R123)</f>
        <v>224.62099999999998</v>
      </c>
      <c r="S125" s="110">
        <f t="shared" si="22"/>
        <v>64.1019</v>
      </c>
      <c r="T125" s="110">
        <f t="shared" si="22"/>
        <v>0</v>
      </c>
      <c r="U125" s="110">
        <f t="shared" si="22"/>
        <v>85.0598</v>
      </c>
      <c r="V125" s="111">
        <f t="shared" si="22"/>
        <v>75.4593</v>
      </c>
      <c r="W125" s="110">
        <f t="shared" si="22"/>
        <v>232.89530000000002</v>
      </c>
      <c r="X125" s="110">
        <f t="shared" si="22"/>
        <v>66.119</v>
      </c>
      <c r="Y125" s="110">
        <f t="shared" si="22"/>
        <v>0</v>
      </c>
      <c r="Z125" s="110">
        <f t="shared" si="22"/>
        <v>86.412</v>
      </c>
      <c r="AA125" s="111">
        <f t="shared" si="22"/>
        <v>80.3643</v>
      </c>
      <c r="AB125" s="110">
        <f>SUM(AB121:AB123)</f>
        <v>457.5163</v>
      </c>
      <c r="AC125" s="110">
        <f>SUM(AC121:AC123)</f>
        <v>130.2209</v>
      </c>
      <c r="AD125" s="110">
        <f>SUM(AD121:AD123)</f>
        <v>0</v>
      </c>
      <c r="AE125" s="110">
        <f>SUM(AE121:AE123)</f>
        <v>171.4718</v>
      </c>
      <c r="AF125" s="111">
        <f>SUM(AF121:AF123)</f>
        <v>155.8236</v>
      </c>
    </row>
    <row r="133" spans="13:28" ht="12.75">
      <c r="M133" s="149"/>
      <c r="AA133" s="149"/>
      <c r="AB133" s="149"/>
    </row>
    <row r="134" ht="13.5" thickBot="1"/>
    <row r="135" spans="1:32" ht="36.75" customHeight="1">
      <c r="A135" s="161" t="s">
        <v>19</v>
      </c>
      <c r="B135" s="167" t="s">
        <v>1</v>
      </c>
      <c r="C135" s="161" t="s">
        <v>112</v>
      </c>
      <c r="D135" s="162"/>
      <c r="E135" s="162"/>
      <c r="F135" s="162"/>
      <c r="G135" s="163"/>
      <c r="H135" s="161" t="s">
        <v>119</v>
      </c>
      <c r="I135" s="162"/>
      <c r="J135" s="162"/>
      <c r="K135" s="162"/>
      <c r="L135" s="163"/>
      <c r="M135" s="161" t="s">
        <v>93</v>
      </c>
      <c r="N135" s="162"/>
      <c r="O135" s="162"/>
      <c r="P135" s="162"/>
      <c r="Q135" s="163"/>
      <c r="R135" s="161" t="s">
        <v>113</v>
      </c>
      <c r="S135" s="162"/>
      <c r="T135" s="162"/>
      <c r="U135" s="162"/>
      <c r="V135" s="163"/>
      <c r="W135" s="161" t="s">
        <v>114</v>
      </c>
      <c r="X135" s="162"/>
      <c r="Y135" s="162"/>
      <c r="Z135" s="162"/>
      <c r="AA135" s="163"/>
      <c r="AB135" s="161" t="s">
        <v>105</v>
      </c>
      <c r="AC135" s="162"/>
      <c r="AD135" s="162"/>
      <c r="AE135" s="162"/>
      <c r="AF135" s="163"/>
    </row>
    <row r="136" spans="1:32" ht="22.5" customHeight="1" thickBot="1">
      <c r="A136" s="166"/>
      <c r="B136" s="168"/>
      <c r="C136" s="10" t="s">
        <v>2</v>
      </c>
      <c r="D136" s="11" t="s">
        <v>9</v>
      </c>
      <c r="E136" s="11" t="s">
        <v>10</v>
      </c>
      <c r="F136" s="11" t="s">
        <v>11</v>
      </c>
      <c r="G136" s="12" t="s">
        <v>12</v>
      </c>
      <c r="H136" s="10" t="s">
        <v>2</v>
      </c>
      <c r="I136" s="11" t="s">
        <v>9</v>
      </c>
      <c r="J136" s="11" t="s">
        <v>10</v>
      </c>
      <c r="K136" s="11" t="s">
        <v>11</v>
      </c>
      <c r="L136" s="12" t="s">
        <v>12</v>
      </c>
      <c r="M136" s="10" t="s">
        <v>2</v>
      </c>
      <c r="N136" s="11" t="s">
        <v>9</v>
      </c>
      <c r="O136" s="11" t="s">
        <v>10</v>
      </c>
      <c r="P136" s="11" t="s">
        <v>11</v>
      </c>
      <c r="Q136" s="12" t="s">
        <v>12</v>
      </c>
      <c r="R136" s="10" t="s">
        <v>2</v>
      </c>
      <c r="S136" s="11" t="s">
        <v>9</v>
      </c>
      <c r="T136" s="11" t="s">
        <v>10</v>
      </c>
      <c r="U136" s="11" t="s">
        <v>11</v>
      </c>
      <c r="V136" s="12" t="s">
        <v>12</v>
      </c>
      <c r="W136" s="10" t="s">
        <v>2</v>
      </c>
      <c r="X136" s="11" t="s">
        <v>9</v>
      </c>
      <c r="Y136" s="11" t="s">
        <v>10</v>
      </c>
      <c r="Z136" s="11" t="s">
        <v>11</v>
      </c>
      <c r="AA136" s="12" t="s">
        <v>12</v>
      </c>
      <c r="AB136" s="10" t="s">
        <v>2</v>
      </c>
      <c r="AC136" s="11" t="s">
        <v>9</v>
      </c>
      <c r="AD136" s="11" t="s">
        <v>10</v>
      </c>
      <c r="AE136" s="11" t="s">
        <v>11</v>
      </c>
      <c r="AF136" s="12" t="s">
        <v>12</v>
      </c>
    </row>
    <row r="137" spans="1:32" ht="13.5" thickBot="1">
      <c r="A137" s="13">
        <v>1</v>
      </c>
      <c r="B137" s="14">
        <v>2</v>
      </c>
      <c r="C137" s="13">
        <v>3</v>
      </c>
      <c r="D137" s="15">
        <v>4</v>
      </c>
      <c r="E137" s="15">
        <v>5</v>
      </c>
      <c r="F137" s="15">
        <v>6</v>
      </c>
      <c r="G137" s="16">
        <v>7</v>
      </c>
      <c r="H137" s="13">
        <v>8</v>
      </c>
      <c r="I137" s="15">
        <v>9</v>
      </c>
      <c r="J137" s="15">
        <v>10</v>
      </c>
      <c r="K137" s="15">
        <v>11</v>
      </c>
      <c r="L137" s="16">
        <v>12</v>
      </c>
      <c r="M137" s="13">
        <v>8</v>
      </c>
      <c r="N137" s="15">
        <v>9</v>
      </c>
      <c r="O137" s="15">
        <v>10</v>
      </c>
      <c r="P137" s="15">
        <v>11</v>
      </c>
      <c r="Q137" s="16">
        <v>12</v>
      </c>
      <c r="R137" s="13">
        <v>3</v>
      </c>
      <c r="S137" s="15">
        <v>4</v>
      </c>
      <c r="T137" s="15">
        <v>5</v>
      </c>
      <c r="U137" s="15">
        <v>6</v>
      </c>
      <c r="V137" s="16">
        <v>7</v>
      </c>
      <c r="W137" s="13">
        <v>8</v>
      </c>
      <c r="X137" s="15">
        <v>9</v>
      </c>
      <c r="Y137" s="15">
        <v>10</v>
      </c>
      <c r="Z137" s="15">
        <v>11</v>
      </c>
      <c r="AA137" s="16">
        <v>12</v>
      </c>
      <c r="AB137" s="13">
        <v>8</v>
      </c>
      <c r="AC137" s="15">
        <v>9</v>
      </c>
      <c r="AD137" s="15">
        <v>10</v>
      </c>
      <c r="AE137" s="15">
        <v>11</v>
      </c>
      <c r="AF137" s="16">
        <v>12</v>
      </c>
    </row>
    <row r="138" spans="1:32" ht="31.5">
      <c r="A138" s="18" t="s">
        <v>3</v>
      </c>
      <c r="B138" s="19" t="s">
        <v>20</v>
      </c>
      <c r="C138" s="112">
        <f>C148+C150+C151</f>
        <v>360.4639209999999</v>
      </c>
      <c r="D138" s="113">
        <f>D144+D145+D146+D147</f>
        <v>307.52049999999997</v>
      </c>
      <c r="E138" s="113">
        <f>E139+E144+E145+E146+E147</f>
        <v>17.3705</v>
      </c>
      <c r="F138" s="113">
        <f>F139+F144+F145+F146+F147</f>
        <v>206.25619514999994</v>
      </c>
      <c r="G138" s="114">
        <f>G139+G144+G145+G146+G147</f>
        <v>91.74851482581747</v>
      </c>
      <c r="H138" s="112">
        <f>H148+H150+H151</f>
        <v>368.33395700000005</v>
      </c>
      <c r="I138" s="113">
        <f>I144+I145+I146+I147</f>
        <v>313.8015</v>
      </c>
      <c r="J138" s="113">
        <f>J139+J144+J145+J146+J147</f>
        <v>18.4199</v>
      </c>
      <c r="K138" s="113">
        <f>K139+K144+K145+K146+K147</f>
        <v>213.97729145000002</v>
      </c>
      <c r="L138" s="114">
        <f>L139+L144+L145+L146+L147</f>
        <v>97.14149791515253</v>
      </c>
      <c r="M138" s="112">
        <f>M148+M150+M151</f>
        <v>728.797878</v>
      </c>
      <c r="N138" s="113">
        <f>N144+N145+N146+N147</f>
        <v>621.322</v>
      </c>
      <c r="O138" s="113">
        <f>O139+O144+O145+O146+O147</f>
        <v>35.7904</v>
      </c>
      <c r="P138" s="113">
        <f>P139+P144+P145+P146+P147</f>
        <v>420.23348659999994</v>
      </c>
      <c r="Q138" s="114">
        <f>Q139+Q144+Q145+Q146+Q147</f>
        <v>188.89001274096995</v>
      </c>
      <c r="R138" s="112">
        <f>R148+R150+R151</f>
        <v>363.30772099999996</v>
      </c>
      <c r="S138" s="113">
        <f>S144+S145+S146+S147</f>
        <v>309.86909999999995</v>
      </c>
      <c r="T138" s="113">
        <f>T139+T144+T145+T146+T147</f>
        <v>17.5442</v>
      </c>
      <c r="U138" s="113">
        <f>U139+U144+U145+U146+U147</f>
        <v>208.74220532999993</v>
      </c>
      <c r="V138" s="114">
        <f>V139+V144+V145+V146+V147</f>
        <v>93.31477360322432</v>
      </c>
      <c r="W138" s="112">
        <f>W148+W150+W151</f>
        <v>370.25295700000004</v>
      </c>
      <c r="X138" s="113">
        <f>X144+X145+X146+X147</f>
        <v>315.2103</v>
      </c>
      <c r="Y138" s="113">
        <f>Y139+Y144+Y145+Y146+Y147</f>
        <v>18.6041</v>
      </c>
      <c r="Z138" s="113">
        <f>Z139+Z144+Z145+Z146+Z147</f>
        <v>215.46107889000004</v>
      </c>
      <c r="AA138" s="114">
        <f>AA139+AA144+AA145+AA146+AA147</f>
        <v>97.06280611244524</v>
      </c>
      <c r="AB138" s="112">
        <f>AB148+AB150+AB151</f>
        <v>733.560678</v>
      </c>
      <c r="AC138" s="113">
        <f>AC144+AC145+AC146+AC147</f>
        <v>625.0794</v>
      </c>
      <c r="AD138" s="113">
        <f>AD139+AD144+AD145+AD146+AD147</f>
        <v>36.1483</v>
      </c>
      <c r="AE138" s="113">
        <f>AE139+AE144+AE145+AE146+AE147</f>
        <v>424.20328422</v>
      </c>
      <c r="AF138" s="114">
        <f>AF139+AF144+AF145+AF146+AF147</f>
        <v>190.37757971566958</v>
      </c>
    </row>
    <row r="139" spans="1:32" ht="15.75">
      <c r="A139" s="20" t="s">
        <v>13</v>
      </c>
      <c r="B139" s="21" t="s">
        <v>21</v>
      </c>
      <c r="C139" s="59" t="s">
        <v>31</v>
      </c>
      <c r="D139" s="60" t="s">
        <v>31</v>
      </c>
      <c r="E139" s="115">
        <f>E141</f>
        <v>0</v>
      </c>
      <c r="F139" s="115">
        <f>F141+F142</f>
        <v>170.68327414999996</v>
      </c>
      <c r="G139" s="116">
        <f>G141+G142+G143</f>
        <v>91.74851482581747</v>
      </c>
      <c r="H139" s="59" t="s">
        <v>31</v>
      </c>
      <c r="I139" s="60" t="s">
        <v>31</v>
      </c>
      <c r="J139" s="115">
        <f>J141</f>
        <v>0</v>
      </c>
      <c r="K139" s="115">
        <f>K141+K142</f>
        <v>177.86473445000001</v>
      </c>
      <c r="L139" s="116">
        <f>L141+L142+L143</f>
        <v>97.14149791515253</v>
      </c>
      <c r="M139" s="59" t="s">
        <v>31</v>
      </c>
      <c r="N139" s="60" t="s">
        <v>31</v>
      </c>
      <c r="O139" s="115">
        <f>O141</f>
        <v>0</v>
      </c>
      <c r="P139" s="115">
        <f>P141+P142</f>
        <v>348.54800859999995</v>
      </c>
      <c r="Q139" s="116">
        <f>Q141+Q142+Q143</f>
        <v>188.89001274096995</v>
      </c>
      <c r="R139" s="59" t="s">
        <v>31</v>
      </c>
      <c r="S139" s="60" t="s">
        <v>31</v>
      </c>
      <c r="T139" s="115">
        <f>T141</f>
        <v>0</v>
      </c>
      <c r="U139" s="115">
        <f>U141+U142</f>
        <v>172.84778432999994</v>
      </c>
      <c r="V139" s="116">
        <f>V141+V142+V143</f>
        <v>93.31477360322432</v>
      </c>
      <c r="W139" s="59" t="s">
        <v>31</v>
      </c>
      <c r="X139" s="60" t="s">
        <v>31</v>
      </c>
      <c r="Y139" s="115">
        <f>Y141</f>
        <v>0</v>
      </c>
      <c r="Z139" s="115">
        <f>Z141+Z142</f>
        <v>179.02252189000004</v>
      </c>
      <c r="AA139" s="116">
        <f>AA141+AA142+AA143</f>
        <v>97.06280611244524</v>
      </c>
      <c r="AB139" s="59" t="s">
        <v>31</v>
      </c>
      <c r="AC139" s="60" t="s">
        <v>31</v>
      </c>
      <c r="AD139" s="115">
        <f>AD141</f>
        <v>0</v>
      </c>
      <c r="AE139" s="115">
        <f>AE141+AE142</f>
        <v>351.87030622</v>
      </c>
      <c r="AF139" s="116">
        <f>AF141+AF142+AF143</f>
        <v>190.37757971566958</v>
      </c>
    </row>
    <row r="140" spans="1:32" ht="15.75">
      <c r="A140" s="20"/>
      <c r="B140" s="21" t="s">
        <v>22</v>
      </c>
      <c r="C140" s="59" t="s">
        <v>31</v>
      </c>
      <c r="D140" s="61" t="s">
        <v>31</v>
      </c>
      <c r="E140" s="61" t="s">
        <v>31</v>
      </c>
      <c r="F140" s="61" t="s">
        <v>31</v>
      </c>
      <c r="G140" s="62" t="s">
        <v>31</v>
      </c>
      <c r="H140" s="59" t="s">
        <v>31</v>
      </c>
      <c r="I140" s="61" t="s">
        <v>31</v>
      </c>
      <c r="J140" s="61" t="s">
        <v>31</v>
      </c>
      <c r="K140" s="61" t="s">
        <v>31</v>
      </c>
      <c r="L140" s="62" t="s">
        <v>31</v>
      </c>
      <c r="M140" s="59" t="s">
        <v>31</v>
      </c>
      <c r="N140" s="61" t="s">
        <v>31</v>
      </c>
      <c r="O140" s="61" t="s">
        <v>31</v>
      </c>
      <c r="P140" s="61" t="s">
        <v>31</v>
      </c>
      <c r="Q140" s="62" t="s">
        <v>31</v>
      </c>
      <c r="R140" s="59" t="s">
        <v>31</v>
      </c>
      <c r="S140" s="61" t="s">
        <v>31</v>
      </c>
      <c r="T140" s="61" t="s">
        <v>31</v>
      </c>
      <c r="U140" s="61" t="s">
        <v>31</v>
      </c>
      <c r="V140" s="62" t="s">
        <v>31</v>
      </c>
      <c r="W140" s="59" t="s">
        <v>31</v>
      </c>
      <c r="X140" s="61" t="s">
        <v>31</v>
      </c>
      <c r="Y140" s="61" t="s">
        <v>31</v>
      </c>
      <c r="Z140" s="61" t="s">
        <v>31</v>
      </c>
      <c r="AA140" s="62" t="s">
        <v>31</v>
      </c>
      <c r="AB140" s="59" t="s">
        <v>31</v>
      </c>
      <c r="AC140" s="61" t="s">
        <v>31</v>
      </c>
      <c r="AD140" s="61" t="s">
        <v>31</v>
      </c>
      <c r="AE140" s="61" t="s">
        <v>31</v>
      </c>
      <c r="AF140" s="62" t="s">
        <v>31</v>
      </c>
    </row>
    <row r="141" spans="1:32" ht="15.75">
      <c r="A141" s="20" t="s">
        <v>33</v>
      </c>
      <c r="B141" s="21" t="s">
        <v>9</v>
      </c>
      <c r="C141" s="59" t="s">
        <v>31</v>
      </c>
      <c r="D141" s="63" t="s">
        <v>31</v>
      </c>
      <c r="E141" s="64"/>
      <c r="F141" s="117">
        <f>D138-D148-D150-D151-E141-G141</f>
        <v>153.31277414999997</v>
      </c>
      <c r="G141" s="66"/>
      <c r="H141" s="59" t="s">
        <v>31</v>
      </c>
      <c r="I141" s="63" t="s">
        <v>31</v>
      </c>
      <c r="J141" s="64"/>
      <c r="K141" s="117">
        <f>I138-I148-I150-I151-J141-L141</f>
        <v>159.44483445</v>
      </c>
      <c r="L141" s="66"/>
      <c r="M141" s="59" t="s">
        <v>31</v>
      </c>
      <c r="N141" s="63" t="s">
        <v>31</v>
      </c>
      <c r="O141" s="64"/>
      <c r="P141" s="117">
        <f>N138-N148-N150-N151-O141-Q141</f>
        <v>312.75760859999997</v>
      </c>
      <c r="Q141" s="66"/>
      <c r="R141" s="59" t="s">
        <v>31</v>
      </c>
      <c r="S141" s="63" t="s">
        <v>31</v>
      </c>
      <c r="T141" s="64"/>
      <c r="U141" s="117">
        <f>S138-S148-S150-S151-T141-V141</f>
        <v>155.30358432999995</v>
      </c>
      <c r="V141" s="66"/>
      <c r="W141" s="59" t="s">
        <v>31</v>
      </c>
      <c r="X141" s="63" t="s">
        <v>31</v>
      </c>
      <c r="Y141" s="64"/>
      <c r="Z141" s="117">
        <f>X138-X148-X150-X151-Y141-AA141</f>
        <v>160.41842189000005</v>
      </c>
      <c r="AA141" s="66"/>
      <c r="AB141" s="59" t="s">
        <v>31</v>
      </c>
      <c r="AC141" s="63" t="s">
        <v>31</v>
      </c>
      <c r="AD141" s="64"/>
      <c r="AE141" s="117">
        <f>AC138-AC148-AC150-AC151-AD141-AF141</f>
        <v>315.72200621999997</v>
      </c>
      <c r="AF141" s="66"/>
    </row>
    <row r="142" spans="1:32" ht="15.75">
      <c r="A142" s="20" t="s">
        <v>34</v>
      </c>
      <c r="B142" s="21" t="s">
        <v>10</v>
      </c>
      <c r="C142" s="59" t="s">
        <v>31</v>
      </c>
      <c r="D142" s="63" t="s">
        <v>31</v>
      </c>
      <c r="E142" s="63" t="s">
        <v>31</v>
      </c>
      <c r="F142" s="117">
        <f>E138-E148-E150-E151-G142</f>
        <v>17.3705</v>
      </c>
      <c r="G142" s="66"/>
      <c r="H142" s="59" t="s">
        <v>31</v>
      </c>
      <c r="I142" s="63" t="s">
        <v>31</v>
      </c>
      <c r="J142" s="63" t="s">
        <v>31</v>
      </c>
      <c r="K142" s="117">
        <f>J138-J148-J150-J151-L142</f>
        <v>18.4199</v>
      </c>
      <c r="L142" s="66"/>
      <c r="M142" s="59" t="s">
        <v>31</v>
      </c>
      <c r="N142" s="63" t="s">
        <v>31</v>
      </c>
      <c r="O142" s="63" t="s">
        <v>31</v>
      </c>
      <c r="P142" s="117">
        <f>O138-O148-O150-O151-Q142</f>
        <v>35.7904</v>
      </c>
      <c r="Q142" s="66"/>
      <c r="R142" s="59" t="s">
        <v>31</v>
      </c>
      <c r="S142" s="63" t="s">
        <v>31</v>
      </c>
      <c r="T142" s="63" t="s">
        <v>31</v>
      </c>
      <c r="U142" s="117">
        <f>T138-T148-T150-T151-V142</f>
        <v>17.5442</v>
      </c>
      <c r="V142" s="66"/>
      <c r="W142" s="59" t="s">
        <v>31</v>
      </c>
      <c r="X142" s="63" t="s">
        <v>31</v>
      </c>
      <c r="Y142" s="63" t="s">
        <v>31</v>
      </c>
      <c r="Z142" s="117">
        <f>Y138-Y148-Y150-Y151-AA142</f>
        <v>18.6041</v>
      </c>
      <c r="AA142" s="66"/>
      <c r="AB142" s="59" t="s">
        <v>31</v>
      </c>
      <c r="AC142" s="63" t="s">
        <v>31</v>
      </c>
      <c r="AD142" s="63" t="s">
        <v>31</v>
      </c>
      <c r="AE142" s="117">
        <f>AD138-AD148-AD150-AD151-AF142</f>
        <v>36.1483</v>
      </c>
      <c r="AF142" s="66"/>
    </row>
    <row r="143" spans="1:32" ht="15.75">
      <c r="A143" s="20" t="s">
        <v>35</v>
      </c>
      <c r="B143" s="21" t="s">
        <v>11</v>
      </c>
      <c r="C143" s="59" t="s">
        <v>31</v>
      </c>
      <c r="D143" s="63" t="s">
        <v>31</v>
      </c>
      <c r="E143" s="63" t="s">
        <v>31</v>
      </c>
      <c r="F143" s="63" t="s">
        <v>31</v>
      </c>
      <c r="G143" s="118">
        <f>F138-F148-F150-F151</f>
        <v>91.74851482581747</v>
      </c>
      <c r="H143" s="59" t="s">
        <v>31</v>
      </c>
      <c r="I143" s="63" t="s">
        <v>31</v>
      </c>
      <c r="J143" s="63" t="s">
        <v>31</v>
      </c>
      <c r="K143" s="63" t="s">
        <v>31</v>
      </c>
      <c r="L143" s="118">
        <f>K138-K148-K150-K151</f>
        <v>97.14149791515253</v>
      </c>
      <c r="M143" s="59" t="s">
        <v>31</v>
      </c>
      <c r="N143" s="63" t="s">
        <v>31</v>
      </c>
      <c r="O143" s="63" t="s">
        <v>31</v>
      </c>
      <c r="P143" s="63" t="s">
        <v>31</v>
      </c>
      <c r="Q143" s="118">
        <f>P138-P148-P150-P151</f>
        <v>188.89001274096995</v>
      </c>
      <c r="R143" s="59" t="s">
        <v>31</v>
      </c>
      <c r="S143" s="63" t="s">
        <v>31</v>
      </c>
      <c r="T143" s="63" t="s">
        <v>31</v>
      </c>
      <c r="U143" s="63" t="s">
        <v>31</v>
      </c>
      <c r="V143" s="118">
        <f>U138-U148-U150-U151</f>
        <v>93.31477360322432</v>
      </c>
      <c r="W143" s="59" t="s">
        <v>31</v>
      </c>
      <c r="X143" s="63" t="s">
        <v>31</v>
      </c>
      <c r="Y143" s="63" t="s">
        <v>31</v>
      </c>
      <c r="Z143" s="63" t="s">
        <v>31</v>
      </c>
      <c r="AA143" s="118">
        <f>Z138-Z148-Z150-Z151</f>
        <v>97.06280611244524</v>
      </c>
      <c r="AB143" s="59" t="s">
        <v>31</v>
      </c>
      <c r="AC143" s="63" t="s">
        <v>31</v>
      </c>
      <c r="AD143" s="63" t="s">
        <v>31</v>
      </c>
      <c r="AE143" s="63" t="s">
        <v>31</v>
      </c>
      <c r="AF143" s="118">
        <f>AE138-AE148-AE150-AE151</f>
        <v>190.37757971566958</v>
      </c>
    </row>
    <row r="144" spans="1:32" ht="15.75">
      <c r="A144" s="20" t="s">
        <v>14</v>
      </c>
      <c r="B144" s="21" t="s">
        <v>38</v>
      </c>
      <c r="C144" s="119">
        <f>SUM(D144:G144)</f>
        <v>0</v>
      </c>
      <c r="D144" s="69"/>
      <c r="E144" s="69"/>
      <c r="F144" s="69"/>
      <c r="G144" s="66"/>
      <c r="H144" s="119">
        <f>SUM(I144:L144)</f>
        <v>0</v>
      </c>
      <c r="I144" s="69"/>
      <c r="J144" s="69"/>
      <c r="K144" s="69"/>
      <c r="L144" s="66"/>
      <c r="M144" s="119">
        <f>SUM(N144:Q144)</f>
        <v>0</v>
      </c>
      <c r="N144" s="69"/>
      <c r="O144" s="69"/>
      <c r="P144" s="69"/>
      <c r="Q144" s="66"/>
      <c r="R144" s="119">
        <f>SUM(S144:V144)</f>
        <v>0</v>
      </c>
      <c r="S144" s="69"/>
      <c r="T144" s="69"/>
      <c r="U144" s="69"/>
      <c r="V144" s="66"/>
      <c r="W144" s="119">
        <f>SUM(X144:AA144)</f>
        <v>0</v>
      </c>
      <c r="X144" s="69"/>
      <c r="Y144" s="69"/>
      <c r="Z144" s="69"/>
      <c r="AA144" s="66"/>
      <c r="AB144" s="119">
        <f>SUM(AC144:AF144)</f>
        <v>0</v>
      </c>
      <c r="AC144" s="69"/>
      <c r="AD144" s="69"/>
      <c r="AE144" s="69"/>
      <c r="AF144" s="66"/>
    </row>
    <row r="145" spans="1:32" ht="15.75">
      <c r="A145" s="20" t="s">
        <v>15</v>
      </c>
      <c r="B145" s="21" t="s">
        <v>60</v>
      </c>
      <c r="C145" s="119">
        <f>SUM(D145:G145)</f>
        <v>2.6559</v>
      </c>
      <c r="D145" s="133">
        <v>2.6559</v>
      </c>
      <c r="E145" s="135"/>
      <c r="F145" s="135"/>
      <c r="G145" s="134"/>
      <c r="H145" s="119">
        <f>SUM(I145:L145)</f>
        <v>2.9187</v>
      </c>
      <c r="I145" s="133">
        <v>2.9187</v>
      </c>
      <c r="J145" s="135"/>
      <c r="K145" s="135"/>
      <c r="L145" s="134"/>
      <c r="M145" s="119">
        <f>SUM(N145:Q145)</f>
        <v>5.5746</v>
      </c>
      <c r="N145" s="70">
        <f>D145+I145</f>
        <v>5.5746</v>
      </c>
      <c r="O145" s="70"/>
      <c r="P145" s="70"/>
      <c r="Q145" s="70"/>
      <c r="R145" s="119">
        <f>SUM(S145:V145)</f>
        <v>2.6559</v>
      </c>
      <c r="S145" s="133">
        <v>2.6559</v>
      </c>
      <c r="T145" s="135"/>
      <c r="U145" s="135"/>
      <c r="V145" s="134"/>
      <c r="W145" s="119">
        <f>SUM(X145:AA145)</f>
        <v>2.9187</v>
      </c>
      <c r="X145" s="133">
        <v>2.9187</v>
      </c>
      <c r="Y145" s="135"/>
      <c r="Z145" s="135"/>
      <c r="AA145" s="134"/>
      <c r="AB145" s="119">
        <f>SUM(AC145:AF145)</f>
        <v>5.5746</v>
      </c>
      <c r="AC145" s="70">
        <f>S145+X145</f>
        <v>5.5746</v>
      </c>
      <c r="AD145" s="70"/>
      <c r="AE145" s="70"/>
      <c r="AF145" s="66"/>
    </row>
    <row r="146" spans="1:32" ht="31.5">
      <c r="A146" s="20" t="s">
        <v>16</v>
      </c>
      <c r="B146" s="21" t="s">
        <v>130</v>
      </c>
      <c r="C146" s="119">
        <f>SUM(D146:G146)</f>
        <v>354.3873</v>
      </c>
      <c r="D146" s="154">
        <v>304.8646</v>
      </c>
      <c r="E146" s="155">
        <v>17.3705</v>
      </c>
      <c r="F146" s="155">
        <v>32.1522</v>
      </c>
      <c r="G146" s="136"/>
      <c r="H146" s="119">
        <f>SUM(I146:L146)</f>
        <v>361.90279999999996</v>
      </c>
      <c r="I146" s="154">
        <v>310.8828</v>
      </c>
      <c r="J146" s="155">
        <v>18.4199</v>
      </c>
      <c r="K146" s="155">
        <v>32.6001</v>
      </c>
      <c r="L146" s="136"/>
      <c r="M146" s="119">
        <f>SUM(N146:Q146)</f>
        <v>716.2900999999999</v>
      </c>
      <c r="N146" s="70">
        <f>D146+I146</f>
        <v>615.7474</v>
      </c>
      <c r="O146" s="70">
        <f>E146+J146</f>
        <v>35.7904</v>
      </c>
      <c r="P146" s="70">
        <f>F146+K146</f>
        <v>64.75229999999999</v>
      </c>
      <c r="Q146" s="66"/>
      <c r="R146" s="119">
        <f>SUM(S146:V146)</f>
        <v>357.23109999999997</v>
      </c>
      <c r="S146" s="154">
        <v>307.2132</v>
      </c>
      <c r="T146" s="155">
        <v>17.5442</v>
      </c>
      <c r="U146" s="155">
        <v>32.4737</v>
      </c>
      <c r="V146" s="136"/>
      <c r="W146" s="119">
        <f>SUM(X146:AA146)</f>
        <v>363.82180000000005</v>
      </c>
      <c r="X146" s="154">
        <v>312.2916</v>
      </c>
      <c r="Y146" s="155">
        <v>18.6041</v>
      </c>
      <c r="Z146" s="155">
        <v>32.9261</v>
      </c>
      <c r="AA146" s="136"/>
      <c r="AB146" s="119">
        <f>SUM(AC146:AF146)</f>
        <v>721.0528999999999</v>
      </c>
      <c r="AC146" s="70">
        <f>S146+X146</f>
        <v>619.5047999999999</v>
      </c>
      <c r="AD146" s="70">
        <f>T146+Y146</f>
        <v>36.1483</v>
      </c>
      <c r="AE146" s="70">
        <f>U146+Z146</f>
        <v>65.3998</v>
      </c>
      <c r="AF146" s="66"/>
    </row>
    <row r="147" spans="1:32" ht="31.5">
      <c r="A147" s="20" t="s">
        <v>17</v>
      </c>
      <c r="B147" s="21" t="s">
        <v>61</v>
      </c>
      <c r="C147" s="119">
        <f>SUM(D147:G147)</f>
        <v>3.420721</v>
      </c>
      <c r="D147" s="131"/>
      <c r="E147" s="132"/>
      <c r="F147" s="132">
        <f>F173</f>
        <v>3.420721</v>
      </c>
      <c r="G147" s="136"/>
      <c r="H147" s="119">
        <f>SUM(I147:L147)</f>
        <v>3.512457</v>
      </c>
      <c r="I147" s="131"/>
      <c r="J147" s="132"/>
      <c r="K147" s="132">
        <f>K173</f>
        <v>3.512457</v>
      </c>
      <c r="L147" s="136"/>
      <c r="M147" s="119">
        <f>SUM(N147:Q147)</f>
        <v>6.933178</v>
      </c>
      <c r="N147" s="70"/>
      <c r="O147" s="70"/>
      <c r="P147" s="70">
        <f>F147+K147</f>
        <v>6.933178</v>
      </c>
      <c r="Q147" s="66"/>
      <c r="R147" s="119">
        <f>SUM(S147:V147)</f>
        <v>3.420721</v>
      </c>
      <c r="S147" s="131"/>
      <c r="T147" s="132"/>
      <c r="U147" s="132">
        <f>U173</f>
        <v>3.420721</v>
      </c>
      <c r="V147" s="136"/>
      <c r="W147" s="119">
        <f>SUM(X147:AA147)</f>
        <v>3.512457</v>
      </c>
      <c r="X147" s="131"/>
      <c r="Y147" s="132"/>
      <c r="Z147" s="132">
        <f>Z173</f>
        <v>3.512457</v>
      </c>
      <c r="AA147" s="136"/>
      <c r="AB147" s="119">
        <f>SUM(AC147:AF147)</f>
        <v>6.933178</v>
      </c>
      <c r="AC147" s="70"/>
      <c r="AD147" s="70"/>
      <c r="AE147" s="70">
        <f>U147+Z147</f>
        <v>6.933178</v>
      </c>
      <c r="AF147" s="66"/>
    </row>
    <row r="148" spans="1:32" ht="31.5">
      <c r="A148" s="20" t="s">
        <v>4</v>
      </c>
      <c r="B148" s="21" t="s">
        <v>23</v>
      </c>
      <c r="C148" s="119">
        <f>SUM(D148:G148)</f>
        <v>31.872954249382147</v>
      </c>
      <c r="D148" s="115">
        <f>D138*D149/100</f>
        <v>1.1378258499999998</v>
      </c>
      <c r="E148" s="115">
        <f>E138*E149/100</f>
        <v>0</v>
      </c>
      <c r="F148" s="115">
        <f>F138*F149/100</f>
        <v>16.407680324182493</v>
      </c>
      <c r="G148" s="116">
        <f>G138*G149/100</f>
        <v>14.327448075199655</v>
      </c>
      <c r="H148" s="119">
        <f>SUM(I148:L148)</f>
        <v>33.352575399277725</v>
      </c>
      <c r="I148" s="115">
        <f>I138*I149/100</f>
        <v>1.1610655499999998</v>
      </c>
      <c r="J148" s="115">
        <f>J138*J149/100</f>
        <v>0</v>
      </c>
      <c r="K148" s="115">
        <f>K138*K149/100</f>
        <v>17.021893534847504</v>
      </c>
      <c r="L148" s="116">
        <f>L138*L149/100</f>
        <v>15.169616314430218</v>
      </c>
      <c r="M148" s="119">
        <f>SUM(N148:Q148)</f>
        <v>65.22552964865987</v>
      </c>
      <c r="N148" s="115">
        <f>N138*N149/100</f>
        <v>2.2988914</v>
      </c>
      <c r="O148" s="115">
        <f>O138*O149/100</f>
        <v>0</v>
      </c>
      <c r="P148" s="115">
        <f>P138*P149/100</f>
        <v>33.42957385903</v>
      </c>
      <c r="Q148" s="116">
        <f>Q138*Q149/100</f>
        <v>29.49706438962987</v>
      </c>
      <c r="R148" s="119">
        <f>SUM(S148:V148)</f>
        <v>32.25638634019843</v>
      </c>
      <c r="S148" s="115">
        <f>S138*S149/100</f>
        <v>1.1465156699999999</v>
      </c>
      <c r="T148" s="115">
        <f>T138*T149/100</f>
        <v>0</v>
      </c>
      <c r="U148" s="115">
        <f>U138*U149/100</f>
        <v>16.557431726775597</v>
      </c>
      <c r="V148" s="116">
        <f>V138*V149/100</f>
        <v>14.552438943422835</v>
      </c>
      <c r="W148" s="119">
        <f>SUM(X148:AA148)</f>
        <v>33.39359550079064</v>
      </c>
      <c r="X148" s="115">
        <f>X138*X149/100</f>
        <v>1.1662781100000001</v>
      </c>
      <c r="Y148" s="115">
        <f>Y138*Y149/100</f>
        <v>0</v>
      </c>
      <c r="Z148" s="115">
        <f>Z138*Z149/100</f>
        <v>17.090372777554805</v>
      </c>
      <c r="AA148" s="116">
        <f>AA138*AA149/100</f>
        <v>15.136944613235837</v>
      </c>
      <c r="AB148" s="119">
        <f>SUM(AC148:AF148)</f>
        <v>65.64998184098907</v>
      </c>
      <c r="AC148" s="115">
        <f>AC138*AC149/100</f>
        <v>2.31279378</v>
      </c>
      <c r="AD148" s="115">
        <f>AD138*AD149/100</f>
        <v>0</v>
      </c>
      <c r="AE148" s="115">
        <f>AE138*AE149/100</f>
        <v>33.6478045043304</v>
      </c>
      <c r="AF148" s="116">
        <f>AF138*AF149/100</f>
        <v>29.689383556658672</v>
      </c>
    </row>
    <row r="149" spans="1:32" ht="15.75">
      <c r="A149" s="20" t="s">
        <v>0</v>
      </c>
      <c r="B149" s="21" t="s">
        <v>59</v>
      </c>
      <c r="C149" s="119">
        <f>IF(C138=0,0,C148/C138*100)</f>
        <v>8.842203724844394</v>
      </c>
      <c r="D149" s="133">
        <v>0.37</v>
      </c>
      <c r="E149" s="135"/>
      <c r="F149" s="135">
        <v>7.955</v>
      </c>
      <c r="G149" s="134">
        <v>15.616</v>
      </c>
      <c r="H149" s="119">
        <f>IF(H138=0,0,H148/H138*100)</f>
        <v>9.054982513946635</v>
      </c>
      <c r="I149" s="133">
        <v>0.37</v>
      </c>
      <c r="J149" s="135"/>
      <c r="K149" s="135">
        <v>7.955</v>
      </c>
      <c r="L149" s="134">
        <v>15.616</v>
      </c>
      <c r="M149" s="119">
        <f>IF(M138=0,0,M148/M138*100)</f>
        <v>8.949741981638958</v>
      </c>
      <c r="N149" s="133">
        <v>0.37</v>
      </c>
      <c r="O149" s="135"/>
      <c r="P149" s="135">
        <v>7.955</v>
      </c>
      <c r="Q149" s="134">
        <v>15.616</v>
      </c>
      <c r="R149" s="119">
        <f>IF(R138=0,0,R148/R138*100)</f>
        <v>8.878530368529777</v>
      </c>
      <c r="S149" s="133">
        <v>0.37</v>
      </c>
      <c r="T149" s="135"/>
      <c r="U149" s="135">
        <v>7.932</v>
      </c>
      <c r="V149" s="134">
        <v>15.595</v>
      </c>
      <c r="W149" s="119">
        <f>IF(W138=0,0,W148/W138*100)</f>
        <v>9.019129994629763</v>
      </c>
      <c r="X149" s="133">
        <v>0.37</v>
      </c>
      <c r="Y149" s="135"/>
      <c r="Z149" s="135">
        <v>7.932</v>
      </c>
      <c r="AA149" s="134">
        <v>15.595</v>
      </c>
      <c r="AB149" s="119">
        <f>IF(AB138=0,0,AB148/AB138*100)</f>
        <v>8.949495769045171</v>
      </c>
      <c r="AC149" s="133">
        <v>0.37</v>
      </c>
      <c r="AD149" s="135"/>
      <c r="AE149" s="135">
        <v>7.932</v>
      </c>
      <c r="AF149" s="134">
        <v>15.595</v>
      </c>
    </row>
    <row r="150" spans="1:32" ht="47.25">
      <c r="A150" s="20" t="s">
        <v>5</v>
      </c>
      <c r="B150" s="21" t="s">
        <v>39</v>
      </c>
      <c r="C150" s="119">
        <f>SUM(D150:G150)</f>
        <v>0</v>
      </c>
      <c r="D150" s="71"/>
      <c r="E150" s="71"/>
      <c r="F150" s="71"/>
      <c r="G150" s="72"/>
      <c r="H150" s="119">
        <f>SUM(I150:L150)</f>
        <v>0</v>
      </c>
      <c r="I150" s="71"/>
      <c r="J150" s="71"/>
      <c r="K150" s="71"/>
      <c r="L150" s="72"/>
      <c r="M150" s="119">
        <f>SUM(N150:Q150)</f>
        <v>0</v>
      </c>
      <c r="N150" s="71"/>
      <c r="O150" s="71"/>
      <c r="P150" s="71"/>
      <c r="Q150" s="72"/>
      <c r="R150" s="119">
        <f>SUM(S150:V150)</f>
        <v>0</v>
      </c>
      <c r="S150" s="71"/>
      <c r="T150" s="71"/>
      <c r="U150" s="71"/>
      <c r="V150" s="72"/>
      <c r="W150" s="119">
        <f>SUM(X150:AA150)</f>
        <v>0</v>
      </c>
      <c r="X150" s="71"/>
      <c r="Y150" s="71"/>
      <c r="Z150" s="71"/>
      <c r="AA150" s="72"/>
      <c r="AB150" s="119">
        <f>SUM(AC150:AF150)</f>
        <v>0</v>
      </c>
      <c r="AC150" s="71"/>
      <c r="AD150" s="71"/>
      <c r="AE150" s="71"/>
      <c r="AF150" s="72"/>
    </row>
    <row r="151" spans="1:32" ht="15.75">
      <c r="A151" s="20" t="s">
        <v>6</v>
      </c>
      <c r="B151" s="21" t="s">
        <v>24</v>
      </c>
      <c r="C151" s="119">
        <f>SUM(D151:G151)</f>
        <v>328.5909667506178</v>
      </c>
      <c r="D151" s="115">
        <f>D152+D153+D154</f>
        <v>153.0699</v>
      </c>
      <c r="E151" s="115">
        <f>E152+E153+E154</f>
        <v>0</v>
      </c>
      <c r="F151" s="115">
        <f>F152+F153+F154</f>
        <v>98.1</v>
      </c>
      <c r="G151" s="116">
        <f>G138-G148-G150</f>
        <v>77.42106675061781</v>
      </c>
      <c r="H151" s="119">
        <f>SUM(I151:L151)</f>
        <v>334.98138160072233</v>
      </c>
      <c r="I151" s="115">
        <f>I152+I153+I154</f>
        <v>153.19559999999998</v>
      </c>
      <c r="J151" s="115">
        <f>J152+J153+J154</f>
        <v>0</v>
      </c>
      <c r="K151" s="115">
        <f>K152+K153+K154</f>
        <v>99.8139</v>
      </c>
      <c r="L151" s="116">
        <f>L138-L148-L150</f>
        <v>81.97188160072231</v>
      </c>
      <c r="M151" s="119">
        <f>SUM(N151:Q151)</f>
        <v>663.5723483513401</v>
      </c>
      <c r="N151" s="115">
        <f>N152+N153+N154</f>
        <v>306.26550000000003</v>
      </c>
      <c r="O151" s="115">
        <f>O152+O153+O154</f>
        <v>0</v>
      </c>
      <c r="P151" s="115">
        <f>P152+P153+P154</f>
        <v>197.9139</v>
      </c>
      <c r="Q151" s="116">
        <f>Q138-Q148-Q150</f>
        <v>159.39294835134007</v>
      </c>
      <c r="R151" s="119">
        <f>SUM(S151:V151)</f>
        <v>331.0513346598015</v>
      </c>
      <c r="S151" s="115">
        <f>S152+S153+S154</f>
        <v>153.419</v>
      </c>
      <c r="T151" s="115">
        <f>T152+T153+T154</f>
        <v>0</v>
      </c>
      <c r="U151" s="115">
        <f>U152+U153+U154</f>
        <v>98.87</v>
      </c>
      <c r="V151" s="116">
        <f>V138-V148-V150</f>
        <v>78.7623346598015</v>
      </c>
      <c r="W151" s="119">
        <f>SUM(X151:AA151)</f>
        <v>336.8593614992094</v>
      </c>
      <c r="X151" s="115">
        <f>X152+X153+X154</f>
        <v>153.62559999999996</v>
      </c>
      <c r="Y151" s="115">
        <f>Y152+Y153+Y154</f>
        <v>0</v>
      </c>
      <c r="Z151" s="115">
        <f>Z152+Z153+Z154</f>
        <v>101.3079</v>
      </c>
      <c r="AA151" s="116">
        <f>AA138-AA148-AA150</f>
        <v>81.9258614992094</v>
      </c>
      <c r="AB151" s="119">
        <f>SUM(AC151:AF151)</f>
        <v>667.910696159011</v>
      </c>
      <c r="AC151" s="115">
        <f>AC152+AC153+AC154</f>
        <v>307.0446</v>
      </c>
      <c r="AD151" s="115">
        <f>AD152+AD153+AD154</f>
        <v>0</v>
      </c>
      <c r="AE151" s="115">
        <f>AE152+AE153+AE154</f>
        <v>200.17790000000002</v>
      </c>
      <c r="AF151" s="116">
        <f>AF138-AF148-AF150</f>
        <v>160.68819615901091</v>
      </c>
    </row>
    <row r="152" spans="1:32" ht="31.5">
      <c r="A152" s="20" t="s">
        <v>36</v>
      </c>
      <c r="B152" s="21" t="s">
        <v>40</v>
      </c>
      <c r="C152" s="119">
        <f>SUM(D152:G152)</f>
        <v>227.77179999999998</v>
      </c>
      <c r="D152" s="133">
        <v>64.8219</v>
      </c>
      <c r="E152" s="135"/>
      <c r="F152" s="135">
        <v>85.5658</v>
      </c>
      <c r="G152" s="135">
        <v>77.3841</v>
      </c>
      <c r="H152" s="119">
        <f>SUM(I152:L152)</f>
        <v>236.20287000000002</v>
      </c>
      <c r="I152" s="133">
        <v>66.959</v>
      </c>
      <c r="J152" s="135"/>
      <c r="K152" s="135">
        <v>87.315</v>
      </c>
      <c r="L152" s="135">
        <v>81.92887</v>
      </c>
      <c r="M152" s="119">
        <f>SUM(N152:Q152)</f>
        <v>463.97467</v>
      </c>
      <c r="N152" s="71">
        <f>D152+I152</f>
        <v>131.7809</v>
      </c>
      <c r="O152" s="71"/>
      <c r="P152" s="71">
        <f>F152+K152</f>
        <v>172.8808</v>
      </c>
      <c r="Q152" s="71">
        <f>G152+L152</f>
        <v>159.31297</v>
      </c>
      <c r="R152" s="119">
        <f>SUM(S152:V152)</f>
        <v>230.2321</v>
      </c>
      <c r="S152" s="133">
        <v>65.171</v>
      </c>
      <c r="T152" s="135"/>
      <c r="U152" s="135">
        <v>86.3358</v>
      </c>
      <c r="V152" s="135">
        <v>78.7253</v>
      </c>
      <c r="W152" s="119">
        <f>SUM(X152:AA152)</f>
        <v>238.08089999999999</v>
      </c>
      <c r="X152" s="133">
        <v>67.389</v>
      </c>
      <c r="Y152" s="135"/>
      <c r="Z152" s="135">
        <v>88.809</v>
      </c>
      <c r="AA152" s="135">
        <v>81.8829</v>
      </c>
      <c r="AB152" s="119">
        <f>SUM(AC152:AF152)</f>
        <v>468.313</v>
      </c>
      <c r="AC152" s="71">
        <f>S152+X152</f>
        <v>132.56</v>
      </c>
      <c r="AD152" s="71"/>
      <c r="AE152" s="71">
        <f>U152+Z152</f>
        <v>175.1448</v>
      </c>
      <c r="AF152" s="71">
        <f>V152+AA152</f>
        <v>160.6082</v>
      </c>
    </row>
    <row r="153" spans="1:32" ht="31.5">
      <c r="A153" s="22" t="s">
        <v>37</v>
      </c>
      <c r="B153" s="23" t="s">
        <v>131</v>
      </c>
      <c r="C153" s="119">
        <f>SUM(D153:G153)</f>
        <v>85.0353</v>
      </c>
      <c r="D153" s="131">
        <v>75.7626</v>
      </c>
      <c r="E153" s="132"/>
      <c r="F153" s="132">
        <v>9.2727</v>
      </c>
      <c r="G153" s="136"/>
      <c r="H153" s="119">
        <f>SUM(I153:L153)</f>
        <v>84.7573</v>
      </c>
      <c r="I153" s="131">
        <v>74.6471</v>
      </c>
      <c r="J153" s="132"/>
      <c r="K153" s="132">
        <v>10.1102</v>
      </c>
      <c r="L153" s="136"/>
      <c r="M153" s="119">
        <f>SUM(N153:Q153)</f>
        <v>169.7926</v>
      </c>
      <c r="N153" s="64">
        <f>D153+I153</f>
        <v>150.4097</v>
      </c>
      <c r="O153" s="64"/>
      <c r="P153" s="64">
        <f>F153+K153</f>
        <v>19.3829</v>
      </c>
      <c r="Q153" s="73"/>
      <c r="R153" s="119">
        <f>SUM(S153:V153)</f>
        <v>85.0353</v>
      </c>
      <c r="S153" s="131">
        <v>75.7626</v>
      </c>
      <c r="T153" s="132"/>
      <c r="U153" s="132">
        <v>9.2727</v>
      </c>
      <c r="V153" s="136"/>
      <c r="W153" s="119">
        <f>SUM(X153:AA153)</f>
        <v>84.7573</v>
      </c>
      <c r="X153" s="131">
        <v>74.6471</v>
      </c>
      <c r="Y153" s="132"/>
      <c r="Z153" s="132">
        <v>10.1102</v>
      </c>
      <c r="AA153" s="136"/>
      <c r="AB153" s="119">
        <f>SUM(AC153:AF153)</f>
        <v>169.7926</v>
      </c>
      <c r="AC153" s="71">
        <f>S153+X153</f>
        <v>150.4097</v>
      </c>
      <c r="AD153" s="71"/>
      <c r="AE153" s="71">
        <f>U153+Z153</f>
        <v>19.3829</v>
      </c>
      <c r="AF153" s="73"/>
    </row>
    <row r="154" spans="1:32" ht="32.25" thickBot="1">
      <c r="A154" s="24" t="s">
        <v>41</v>
      </c>
      <c r="B154" s="25" t="s">
        <v>62</v>
      </c>
      <c r="C154" s="120">
        <f>SUM(D154:G154)</f>
        <v>15.783900000000001</v>
      </c>
      <c r="D154" s="137">
        <v>12.4854</v>
      </c>
      <c r="E154" s="138"/>
      <c r="F154" s="138">
        <v>3.2615</v>
      </c>
      <c r="G154" s="138">
        <v>0.037</v>
      </c>
      <c r="H154" s="120">
        <f>SUM(I154:L154)</f>
        <v>14.021199999999999</v>
      </c>
      <c r="I154" s="137">
        <v>11.5895</v>
      </c>
      <c r="J154" s="138"/>
      <c r="K154" s="138">
        <v>2.3887</v>
      </c>
      <c r="L154" s="138">
        <v>0.043</v>
      </c>
      <c r="M154" s="120">
        <f>SUM(N154:Q154)</f>
        <v>29.805099999999996</v>
      </c>
      <c r="N154" s="75">
        <f>D154+I154</f>
        <v>24.0749</v>
      </c>
      <c r="O154" s="75"/>
      <c r="P154" s="75">
        <f>F154+K154</f>
        <v>5.6502</v>
      </c>
      <c r="Q154" s="75">
        <f>G154+L154</f>
        <v>0.07999999999999999</v>
      </c>
      <c r="R154" s="120">
        <f>SUM(S154:V154)</f>
        <v>15.783900000000001</v>
      </c>
      <c r="S154" s="137">
        <v>12.4854</v>
      </c>
      <c r="T154" s="138"/>
      <c r="U154" s="138">
        <v>3.2615</v>
      </c>
      <c r="V154" s="138">
        <v>0.037</v>
      </c>
      <c r="W154" s="120">
        <f>SUM(X154:AA154)</f>
        <v>14.021199999999999</v>
      </c>
      <c r="X154" s="137">
        <v>11.5895</v>
      </c>
      <c r="Y154" s="138"/>
      <c r="Z154" s="138">
        <v>2.3887</v>
      </c>
      <c r="AA154" s="138">
        <v>0.043</v>
      </c>
      <c r="AB154" s="120">
        <f>SUM(AC154:AF154)</f>
        <v>29.805099999999996</v>
      </c>
      <c r="AC154" s="71">
        <f>S154+X154</f>
        <v>24.0749</v>
      </c>
      <c r="AD154" s="75"/>
      <c r="AE154" s="75">
        <f>U154+Z154</f>
        <v>5.6502</v>
      </c>
      <c r="AF154" s="75">
        <f>V154+AA154</f>
        <v>0.07999999999999999</v>
      </c>
    </row>
    <row r="155" spans="1:32" ht="16.5" thickBot="1">
      <c r="A155" s="26"/>
      <c r="B155" s="27" t="s">
        <v>43</v>
      </c>
      <c r="C155" s="121"/>
      <c r="D155" s="122">
        <f>D138-D148-D150-D152-D153-D154-E141-F141-G141</f>
        <v>0</v>
      </c>
      <c r="E155" s="122">
        <f>E138-E148-E150-E152-E153-E154-F142-G142</f>
        <v>0</v>
      </c>
      <c r="F155" s="122">
        <f>F138-F148-F150-F152-F153-F154-G143</f>
        <v>0</v>
      </c>
      <c r="G155" s="123">
        <f>G138-G148-G150-G152-G153-G154</f>
        <v>-3.324938219247814E-05</v>
      </c>
      <c r="H155" s="124"/>
      <c r="I155" s="122">
        <f>I138-I148-I150-I152-I153-I154-J141-K141-L141</f>
        <v>0</v>
      </c>
      <c r="J155" s="122">
        <f>J138-J148-J150-J152-J153-J154-K142-L142</f>
        <v>0</v>
      </c>
      <c r="K155" s="122">
        <f>K138-K148-K150-K152-K153-K154-L143</f>
        <v>0</v>
      </c>
      <c r="L155" s="125">
        <f>L138-L148-L150-L152-L153-L154</f>
        <v>1.1600722309143552E-05</v>
      </c>
      <c r="M155" s="124"/>
      <c r="N155" s="122">
        <f>N138-N148-N150-N152-N153-N154-O141-P141-Q141</f>
        <v>5.684341886080802E-14</v>
      </c>
      <c r="O155" s="122">
        <f>O138-O148-O150-O152-O153-O154-P142-Q142</f>
        <v>0</v>
      </c>
      <c r="P155" s="122">
        <f>P138-P148-P150-P152-P153-P154-Q143</f>
        <v>0</v>
      </c>
      <c r="Q155" s="125">
        <f>Q138-Q148-Q150-Q152-Q153-Q154</f>
        <v>-2.1648659940171067E-05</v>
      </c>
      <c r="R155" s="121"/>
      <c r="S155" s="122">
        <f>S138-S148-S150-S152-S153-S154-T141-U141-V141</f>
        <v>0</v>
      </c>
      <c r="T155" s="122">
        <f>T138-T148-T150-T152-T153-T154-U142-V142</f>
        <v>0</v>
      </c>
      <c r="U155" s="122">
        <f>U138-U148-U150-U152-U153-U154-V143</f>
        <v>0</v>
      </c>
      <c r="V155" s="123">
        <f>V138-V148-V150-V152-V153-V154</f>
        <v>3.465980149190001E-05</v>
      </c>
      <c r="W155" s="124"/>
      <c r="X155" s="122">
        <f>X138-X148-X150-X152-X153-X154-Y141-Z141-AA141</f>
        <v>-2.842170943040401E-14</v>
      </c>
      <c r="Y155" s="122">
        <f>Y138-Y148-Y150-Y152-Y153-Y154-Z142-AA142</f>
        <v>0</v>
      </c>
      <c r="Z155" s="122">
        <f>Z138-Z148-Z150-Z152-Z153-Z154-AA143</f>
        <v>0</v>
      </c>
      <c r="AA155" s="125">
        <f>AA138-AA148-AA150-AA152-AA153-AA154</f>
        <v>-3.850079060259415E-05</v>
      </c>
      <c r="AB155" s="124"/>
      <c r="AC155" s="122">
        <f>AC138-AC148-AC150-AC152-AC153-AC154-AD141-AE141-AF141</f>
        <v>0</v>
      </c>
      <c r="AD155" s="122">
        <f>AD138-AD148-AD150-AD152-AD153-AD154-AE142-AF142</f>
        <v>0</v>
      </c>
      <c r="AE155" s="122">
        <f>AE138-AE148-AE150-AE152-AE153-AE154-AF143</f>
        <v>0</v>
      </c>
      <c r="AF155" s="125">
        <f>AF138-AF148-AF150-AF152-AF153-AF154</f>
        <v>-3.840989096476344E-06</v>
      </c>
    </row>
    <row r="156" spans="1:32" ht="15.75">
      <c r="A156" s="29"/>
      <c r="B156" s="30"/>
      <c r="C156" s="31"/>
      <c r="D156" s="32"/>
      <c r="E156" s="32"/>
      <c r="F156" s="32"/>
      <c r="G156" s="32"/>
      <c r="H156" s="31"/>
      <c r="I156" s="32"/>
      <c r="J156" s="32"/>
      <c r="K156" s="32"/>
      <c r="L156" s="32"/>
      <c r="M156" s="31"/>
      <c r="N156" s="32"/>
      <c r="O156" s="32"/>
      <c r="P156" s="32"/>
      <c r="Q156" s="32"/>
      <c r="R156" s="31"/>
      <c r="S156" s="32"/>
      <c r="T156" s="32"/>
      <c r="U156" s="32"/>
      <c r="V156" s="32"/>
      <c r="W156" s="31"/>
      <c r="X156" s="32"/>
      <c r="Y156" s="32"/>
      <c r="Z156" s="32"/>
      <c r="AA156" s="32"/>
      <c r="AB156" s="31"/>
      <c r="AC156" s="32"/>
      <c r="AD156" s="32"/>
      <c r="AE156" s="32"/>
      <c r="AF156" s="32"/>
    </row>
    <row r="157" spans="1:32" ht="15.75">
      <c r="A157" s="33"/>
      <c r="B157" s="33" t="s">
        <v>30</v>
      </c>
      <c r="C157" s="33"/>
      <c r="D157" s="33"/>
      <c r="E157" s="33"/>
      <c r="F157" s="147"/>
      <c r="G157" s="147"/>
      <c r="H157" s="147"/>
      <c r="I157" s="147"/>
      <c r="J157" s="147"/>
      <c r="K157" s="147"/>
      <c r="L157" s="147"/>
      <c r="M157" s="33"/>
      <c r="N157" s="33"/>
      <c r="O157" s="33"/>
      <c r="P157" s="33"/>
      <c r="Q157" s="33"/>
      <c r="R157" s="33"/>
      <c r="S157" s="33"/>
      <c r="T157" s="33"/>
      <c r="U157" s="147"/>
      <c r="V157" s="147"/>
      <c r="W157" s="147"/>
      <c r="X157" s="33"/>
      <c r="Y157" s="33"/>
      <c r="Z157" s="147"/>
      <c r="AA157" s="147"/>
      <c r="AB157" s="33"/>
      <c r="AC157" s="33"/>
      <c r="AD157" s="33"/>
      <c r="AE157" s="33"/>
      <c r="AF157" s="33"/>
    </row>
    <row r="158" spans="1:32" ht="15.75">
      <c r="A158" s="33"/>
      <c r="B158" s="33"/>
      <c r="C158" s="33"/>
      <c r="D158" s="33"/>
      <c r="E158" s="33"/>
      <c r="F158" s="33"/>
      <c r="G158" s="33"/>
      <c r="H158" s="33"/>
      <c r="I158" s="33"/>
      <c r="J158" s="33"/>
      <c r="K158" s="33"/>
      <c r="L158" s="33"/>
      <c r="M158" s="33"/>
      <c r="N158" s="33"/>
      <c r="O158" s="33"/>
      <c r="P158" s="33"/>
      <c r="Q158" s="33"/>
      <c r="R158" s="33"/>
      <c r="S158" s="33"/>
      <c r="T158" s="33"/>
      <c r="U158" s="33"/>
      <c r="V158" s="33"/>
      <c r="W158" s="33"/>
      <c r="X158" s="33"/>
      <c r="Y158" s="33"/>
      <c r="Z158" s="33"/>
      <c r="AA158" s="33"/>
      <c r="AB158" s="33"/>
      <c r="AC158" s="33"/>
      <c r="AD158" s="33"/>
      <c r="AE158" s="33"/>
      <c r="AF158" s="33"/>
    </row>
    <row r="159" spans="1:32" ht="19.5" customHeight="1" thickBot="1">
      <c r="A159" s="33"/>
      <c r="B159" s="34" t="s">
        <v>66</v>
      </c>
      <c r="C159" s="33"/>
      <c r="D159" s="33"/>
      <c r="E159" s="33"/>
      <c r="F159" s="33"/>
      <c r="G159" s="33"/>
      <c r="H159" s="33"/>
      <c r="I159" s="33"/>
      <c r="J159" s="33"/>
      <c r="K159" s="33"/>
      <c r="L159" s="33"/>
      <c r="M159" s="33"/>
      <c r="N159" s="33"/>
      <c r="O159" s="33"/>
      <c r="P159" s="33"/>
      <c r="Q159" s="33"/>
      <c r="R159" s="33"/>
      <c r="S159" s="33"/>
      <c r="T159" s="33"/>
      <c r="U159" s="33"/>
      <c r="V159" s="33"/>
      <c r="W159" s="33"/>
      <c r="X159" s="33"/>
      <c r="Y159" s="33"/>
      <c r="Z159" s="33"/>
      <c r="AA159" s="33"/>
      <c r="AB159" s="33"/>
      <c r="AC159" s="33"/>
      <c r="AD159" s="33"/>
      <c r="AE159" s="33"/>
      <c r="AF159" s="33"/>
    </row>
    <row r="160" spans="1:32" ht="31.5">
      <c r="A160" s="35" t="s">
        <v>7</v>
      </c>
      <c r="B160" s="36" t="s">
        <v>63</v>
      </c>
      <c r="C160" s="8" t="s">
        <v>2</v>
      </c>
      <c r="D160" s="8" t="s">
        <v>9</v>
      </c>
      <c r="E160" s="8" t="s">
        <v>10</v>
      </c>
      <c r="F160" s="8" t="s">
        <v>11</v>
      </c>
      <c r="G160" s="9" t="s">
        <v>12</v>
      </c>
      <c r="H160" s="8" t="s">
        <v>2</v>
      </c>
      <c r="I160" s="8" t="s">
        <v>9</v>
      </c>
      <c r="J160" s="8" t="s">
        <v>10</v>
      </c>
      <c r="K160" s="8" t="s">
        <v>11</v>
      </c>
      <c r="L160" s="9" t="s">
        <v>12</v>
      </c>
      <c r="M160" s="8" t="s">
        <v>2</v>
      </c>
      <c r="N160" s="8" t="s">
        <v>9</v>
      </c>
      <c r="O160" s="8" t="s">
        <v>10</v>
      </c>
      <c r="P160" s="8" t="s">
        <v>11</v>
      </c>
      <c r="Q160" s="9" t="s">
        <v>12</v>
      </c>
      <c r="R160" s="8" t="s">
        <v>2</v>
      </c>
      <c r="S160" s="8" t="s">
        <v>9</v>
      </c>
      <c r="T160" s="8" t="s">
        <v>10</v>
      </c>
      <c r="U160" s="8" t="s">
        <v>11</v>
      </c>
      <c r="V160" s="9" t="s">
        <v>12</v>
      </c>
      <c r="W160" s="8" t="s">
        <v>2</v>
      </c>
      <c r="X160" s="8" t="s">
        <v>9</v>
      </c>
      <c r="Y160" s="8" t="s">
        <v>10</v>
      </c>
      <c r="Z160" s="8" t="s">
        <v>11</v>
      </c>
      <c r="AA160" s="9" t="s">
        <v>12</v>
      </c>
      <c r="AB160" s="8" t="s">
        <v>2</v>
      </c>
      <c r="AC160" s="8" t="s">
        <v>9</v>
      </c>
      <c r="AD160" s="8" t="s">
        <v>10</v>
      </c>
      <c r="AE160" s="8" t="s">
        <v>11</v>
      </c>
      <c r="AF160" s="9" t="s">
        <v>12</v>
      </c>
    </row>
    <row r="161" spans="1:32" ht="47.25">
      <c r="A161" s="37">
        <v>1</v>
      </c>
      <c r="B161" s="44" t="s">
        <v>95</v>
      </c>
      <c r="C161" s="105">
        <f aca="true" t="shared" si="23" ref="C161:C171">SUM(D161:G161)</f>
        <v>3.0505</v>
      </c>
      <c r="D161" s="83"/>
      <c r="E161" s="83"/>
      <c r="F161" s="142">
        <v>3.0505</v>
      </c>
      <c r="G161" s="84"/>
      <c r="H161" s="105">
        <f aca="true" t="shared" si="24" ref="H161:H171">SUM(I161:L161)</f>
        <v>3.1625</v>
      </c>
      <c r="I161" s="83"/>
      <c r="J161" s="83"/>
      <c r="K161" s="142">
        <v>3.1625</v>
      </c>
      <c r="L161" s="84"/>
      <c r="M161" s="105">
        <f aca="true" t="shared" si="25" ref="M161:M171">SUM(N161:Q161)</f>
        <v>6.213</v>
      </c>
      <c r="N161" s="83"/>
      <c r="O161" s="83"/>
      <c r="P161" s="83">
        <f>F161+K161</f>
        <v>6.213</v>
      </c>
      <c r="Q161" s="84"/>
      <c r="R161" s="105">
        <f aca="true" t="shared" si="26" ref="R161:R171">SUM(S161:V161)</f>
        <v>3.0505</v>
      </c>
      <c r="S161" s="83"/>
      <c r="T161" s="83"/>
      <c r="U161" s="142">
        <v>3.0505</v>
      </c>
      <c r="V161" s="84"/>
      <c r="W161" s="105">
        <f aca="true" t="shared" si="27" ref="W161:W171">SUM(X161:AA161)</f>
        <v>3.1625</v>
      </c>
      <c r="X161" s="83"/>
      <c r="Y161" s="83"/>
      <c r="Z161" s="142">
        <v>3.1625</v>
      </c>
      <c r="AA161" s="84"/>
      <c r="AB161" s="105">
        <f aca="true" t="shared" si="28" ref="AB161:AB171">SUM(AC161:AF161)</f>
        <v>6.213</v>
      </c>
      <c r="AC161" s="83"/>
      <c r="AD161" s="83"/>
      <c r="AE161" s="83">
        <f>U161+Z161</f>
        <v>6.213</v>
      </c>
      <c r="AF161" s="84"/>
    </row>
    <row r="162" spans="1:32" ht="15.75">
      <c r="A162" s="140">
        <v>2</v>
      </c>
      <c r="B162" s="141" t="s">
        <v>94</v>
      </c>
      <c r="C162" s="105">
        <f t="shared" si="23"/>
        <v>0</v>
      </c>
      <c r="D162" s="83"/>
      <c r="E162" s="83"/>
      <c r="F162" s="143">
        <v>0</v>
      </c>
      <c r="G162" s="84"/>
      <c r="H162" s="105">
        <f t="shared" si="24"/>
        <v>0</v>
      </c>
      <c r="I162" s="83"/>
      <c r="J162" s="83"/>
      <c r="K162" s="143">
        <v>0</v>
      </c>
      <c r="L162" s="84"/>
      <c r="M162" s="105">
        <f t="shared" si="25"/>
        <v>0</v>
      </c>
      <c r="N162" s="83"/>
      <c r="O162" s="83"/>
      <c r="P162" s="83">
        <f aca="true" t="shared" si="29" ref="P162:P171">F162+K162</f>
        <v>0</v>
      </c>
      <c r="Q162" s="84"/>
      <c r="R162" s="105">
        <f t="shared" si="26"/>
        <v>0</v>
      </c>
      <c r="S162" s="83"/>
      <c r="T162" s="83"/>
      <c r="U162" s="143">
        <v>0</v>
      </c>
      <c r="V162" s="84"/>
      <c r="W162" s="105">
        <f t="shared" si="27"/>
        <v>0</v>
      </c>
      <c r="X162" s="83"/>
      <c r="Y162" s="83"/>
      <c r="Z162" s="143">
        <v>0</v>
      </c>
      <c r="AA162" s="84"/>
      <c r="AB162" s="105">
        <f t="shared" si="28"/>
        <v>0</v>
      </c>
      <c r="AC162" s="83"/>
      <c r="AD162" s="83"/>
      <c r="AE162" s="83">
        <f aca="true" t="shared" si="30" ref="AE162:AE171">U162+Z162</f>
        <v>0</v>
      </c>
      <c r="AF162" s="84"/>
    </row>
    <row r="163" spans="1:32" ht="15" customHeight="1">
      <c r="A163" s="140">
        <v>3</v>
      </c>
      <c r="B163" s="159" t="s">
        <v>96</v>
      </c>
      <c r="C163" s="105">
        <f t="shared" si="23"/>
        <v>0.370221</v>
      </c>
      <c r="D163" s="83"/>
      <c r="E163" s="83"/>
      <c r="F163" s="143">
        <v>0.370221</v>
      </c>
      <c r="G163" s="84"/>
      <c r="H163" s="105">
        <f t="shared" si="24"/>
        <v>0.349957</v>
      </c>
      <c r="I163" s="83"/>
      <c r="J163" s="83"/>
      <c r="K163" s="143">
        <v>0.349957</v>
      </c>
      <c r="L163" s="84"/>
      <c r="M163" s="105">
        <f t="shared" si="25"/>
        <v>0.720178</v>
      </c>
      <c r="N163" s="83"/>
      <c r="O163" s="83"/>
      <c r="P163" s="83">
        <f t="shared" si="29"/>
        <v>0.720178</v>
      </c>
      <c r="Q163" s="84"/>
      <c r="R163" s="105">
        <f t="shared" si="26"/>
        <v>0.370221</v>
      </c>
      <c r="S163" s="83"/>
      <c r="T163" s="83"/>
      <c r="U163" s="143">
        <v>0.370221</v>
      </c>
      <c r="V163" s="84"/>
      <c r="W163" s="105">
        <f t="shared" si="27"/>
        <v>0.349957</v>
      </c>
      <c r="X163" s="83"/>
      <c r="Y163" s="83"/>
      <c r="Z163" s="143">
        <v>0.349957</v>
      </c>
      <c r="AA163" s="84"/>
      <c r="AB163" s="105">
        <f t="shared" si="28"/>
        <v>0.720178</v>
      </c>
      <c r="AC163" s="83"/>
      <c r="AD163" s="83"/>
      <c r="AE163" s="83">
        <f t="shared" si="30"/>
        <v>0.720178</v>
      </c>
      <c r="AF163" s="84"/>
    </row>
    <row r="164" spans="1:32" ht="15.75" hidden="1">
      <c r="A164" s="140">
        <v>4</v>
      </c>
      <c r="B164" s="141"/>
      <c r="C164" s="105">
        <f t="shared" si="23"/>
        <v>0</v>
      </c>
      <c r="D164" s="83"/>
      <c r="E164" s="83"/>
      <c r="F164" s="143"/>
      <c r="G164" s="84"/>
      <c r="H164" s="105">
        <f t="shared" si="24"/>
        <v>0</v>
      </c>
      <c r="I164" s="83"/>
      <c r="J164" s="83"/>
      <c r="K164" s="143"/>
      <c r="L164" s="84"/>
      <c r="M164" s="105">
        <f t="shared" si="25"/>
        <v>0</v>
      </c>
      <c r="N164" s="83"/>
      <c r="O164" s="83"/>
      <c r="P164" s="143"/>
      <c r="Q164" s="84"/>
      <c r="R164" s="105">
        <f t="shared" si="26"/>
        <v>0</v>
      </c>
      <c r="S164" s="83"/>
      <c r="T164" s="83"/>
      <c r="U164" s="143"/>
      <c r="V164" s="84"/>
      <c r="W164" s="105">
        <f t="shared" si="27"/>
        <v>0</v>
      </c>
      <c r="X164" s="83"/>
      <c r="Y164" s="83"/>
      <c r="Z164" s="143"/>
      <c r="AA164" s="84"/>
      <c r="AB164" s="105">
        <f t="shared" si="28"/>
        <v>0</v>
      </c>
      <c r="AC164" s="83"/>
      <c r="AD164" s="83"/>
      <c r="AE164" s="83">
        <f t="shared" si="30"/>
        <v>0</v>
      </c>
      <c r="AF164" s="84"/>
    </row>
    <row r="165" spans="1:32" ht="15.75" hidden="1">
      <c r="A165" s="140">
        <v>5</v>
      </c>
      <c r="B165" s="141"/>
      <c r="C165" s="105">
        <f t="shared" si="23"/>
        <v>0</v>
      </c>
      <c r="D165" s="83"/>
      <c r="E165" s="83"/>
      <c r="F165" s="143"/>
      <c r="G165" s="84"/>
      <c r="H165" s="105">
        <f t="shared" si="24"/>
        <v>0</v>
      </c>
      <c r="I165" s="83"/>
      <c r="J165" s="83"/>
      <c r="K165" s="143"/>
      <c r="L165" s="84"/>
      <c r="M165" s="105">
        <f t="shared" si="25"/>
        <v>0</v>
      </c>
      <c r="N165" s="83"/>
      <c r="O165" s="83"/>
      <c r="P165" s="83">
        <f t="shared" si="29"/>
        <v>0</v>
      </c>
      <c r="Q165" s="84"/>
      <c r="R165" s="105">
        <f t="shared" si="26"/>
        <v>0</v>
      </c>
      <c r="S165" s="83"/>
      <c r="T165" s="83"/>
      <c r="U165" s="143"/>
      <c r="V165" s="84"/>
      <c r="W165" s="105">
        <f t="shared" si="27"/>
        <v>0</v>
      </c>
      <c r="X165" s="83"/>
      <c r="Y165" s="83"/>
      <c r="Z165" s="143"/>
      <c r="AA165" s="84"/>
      <c r="AB165" s="105">
        <f t="shared" si="28"/>
        <v>0</v>
      </c>
      <c r="AC165" s="83"/>
      <c r="AD165" s="83"/>
      <c r="AE165" s="83">
        <f t="shared" si="30"/>
        <v>0</v>
      </c>
      <c r="AF165" s="84"/>
    </row>
    <row r="166" spans="1:32" ht="15.75" hidden="1">
      <c r="A166" s="140">
        <v>6</v>
      </c>
      <c r="B166" s="141"/>
      <c r="C166" s="105">
        <f t="shared" si="23"/>
        <v>0</v>
      </c>
      <c r="D166" s="83"/>
      <c r="E166" s="83"/>
      <c r="F166" s="143"/>
      <c r="G166" s="84"/>
      <c r="H166" s="105">
        <f t="shared" si="24"/>
        <v>0</v>
      </c>
      <c r="I166" s="83"/>
      <c r="J166" s="83"/>
      <c r="K166" s="143"/>
      <c r="L166" s="84"/>
      <c r="M166" s="105">
        <f t="shared" si="25"/>
        <v>0</v>
      </c>
      <c r="N166" s="83"/>
      <c r="O166" s="83"/>
      <c r="P166" s="83">
        <f t="shared" si="29"/>
        <v>0</v>
      </c>
      <c r="Q166" s="84"/>
      <c r="R166" s="105">
        <f t="shared" si="26"/>
        <v>0</v>
      </c>
      <c r="S166" s="83"/>
      <c r="T166" s="83"/>
      <c r="U166" s="143"/>
      <c r="V166" s="84"/>
      <c r="W166" s="105">
        <f t="shared" si="27"/>
        <v>0</v>
      </c>
      <c r="X166" s="83"/>
      <c r="Y166" s="83"/>
      <c r="Z166" s="143"/>
      <c r="AA166" s="84"/>
      <c r="AB166" s="105">
        <f t="shared" si="28"/>
        <v>0</v>
      </c>
      <c r="AC166" s="83"/>
      <c r="AD166" s="83"/>
      <c r="AE166" s="83">
        <f t="shared" si="30"/>
        <v>0</v>
      </c>
      <c r="AF166" s="84"/>
    </row>
    <row r="167" spans="1:32" ht="15.75" hidden="1">
      <c r="A167" s="140">
        <v>7</v>
      </c>
      <c r="B167" s="141"/>
      <c r="C167" s="105">
        <f t="shared" si="23"/>
        <v>0</v>
      </c>
      <c r="D167" s="83"/>
      <c r="E167" s="83"/>
      <c r="F167" s="143"/>
      <c r="G167" s="84"/>
      <c r="H167" s="105">
        <f t="shared" si="24"/>
        <v>0</v>
      </c>
      <c r="I167" s="83"/>
      <c r="J167" s="83"/>
      <c r="K167" s="143"/>
      <c r="L167" s="84"/>
      <c r="M167" s="105">
        <f t="shared" si="25"/>
        <v>0</v>
      </c>
      <c r="N167" s="83"/>
      <c r="O167" s="83"/>
      <c r="P167" s="83">
        <f t="shared" si="29"/>
        <v>0</v>
      </c>
      <c r="Q167" s="84"/>
      <c r="R167" s="105">
        <f t="shared" si="26"/>
        <v>0</v>
      </c>
      <c r="S167" s="83"/>
      <c r="T167" s="83"/>
      <c r="U167" s="143"/>
      <c r="V167" s="84"/>
      <c r="W167" s="105">
        <f t="shared" si="27"/>
        <v>0</v>
      </c>
      <c r="X167" s="83"/>
      <c r="Y167" s="83"/>
      <c r="Z167" s="143"/>
      <c r="AA167" s="84"/>
      <c r="AB167" s="105">
        <f t="shared" si="28"/>
        <v>0</v>
      </c>
      <c r="AC167" s="83"/>
      <c r="AD167" s="83"/>
      <c r="AE167" s="83">
        <f t="shared" si="30"/>
        <v>0</v>
      </c>
      <c r="AF167" s="84"/>
    </row>
    <row r="168" spans="1:32" ht="15.75" hidden="1">
      <c r="A168" s="140">
        <v>8</v>
      </c>
      <c r="B168" s="141"/>
      <c r="C168" s="105">
        <f>SUM(D168:G168)</f>
        <v>0</v>
      </c>
      <c r="D168" s="83"/>
      <c r="E168" s="83"/>
      <c r="F168" s="143"/>
      <c r="G168" s="84"/>
      <c r="H168" s="105">
        <f>SUM(I168:L168)</f>
        <v>0</v>
      </c>
      <c r="I168" s="83"/>
      <c r="J168" s="83"/>
      <c r="K168" s="143"/>
      <c r="L168" s="84"/>
      <c r="M168" s="105">
        <f>SUM(N168:Q168)</f>
        <v>0</v>
      </c>
      <c r="N168" s="83"/>
      <c r="O168" s="83"/>
      <c r="P168" s="83">
        <f>F168+K168</f>
        <v>0</v>
      </c>
      <c r="Q168" s="84"/>
      <c r="R168" s="105">
        <f>SUM(S168:V168)</f>
        <v>0</v>
      </c>
      <c r="S168" s="83"/>
      <c r="T168" s="83"/>
      <c r="U168" s="143"/>
      <c r="V168" s="84"/>
      <c r="W168" s="105">
        <f>SUM(X168:AA168)</f>
        <v>0</v>
      </c>
      <c r="X168" s="83"/>
      <c r="Y168" s="83"/>
      <c r="Z168" s="143"/>
      <c r="AA168" s="84"/>
      <c r="AB168" s="105">
        <f>SUM(AC168:AF168)</f>
        <v>0</v>
      </c>
      <c r="AC168" s="83"/>
      <c r="AD168" s="83"/>
      <c r="AE168" s="83">
        <f>U168+Z168</f>
        <v>0</v>
      </c>
      <c r="AF168" s="84"/>
    </row>
    <row r="169" spans="1:32" ht="15.75" hidden="1">
      <c r="A169" s="140">
        <v>9</v>
      </c>
      <c r="B169" s="141"/>
      <c r="C169" s="105">
        <f>SUM(D169:G169)</f>
        <v>0</v>
      </c>
      <c r="D169" s="83"/>
      <c r="E169" s="83"/>
      <c r="F169" s="143"/>
      <c r="G169" s="84"/>
      <c r="H169" s="105">
        <f>SUM(I169:L169)</f>
        <v>0</v>
      </c>
      <c r="I169" s="83"/>
      <c r="J169" s="83"/>
      <c r="K169" s="143"/>
      <c r="L169" s="84"/>
      <c r="M169" s="105">
        <f>SUM(N169:Q169)</f>
        <v>0</v>
      </c>
      <c r="N169" s="83"/>
      <c r="O169" s="83"/>
      <c r="P169" s="83">
        <f>F169+K169</f>
        <v>0</v>
      </c>
      <c r="Q169" s="84"/>
      <c r="R169" s="105">
        <f>SUM(S169:V169)</f>
        <v>0</v>
      </c>
      <c r="S169" s="83"/>
      <c r="T169" s="83"/>
      <c r="U169" s="143"/>
      <c r="V169" s="84"/>
      <c r="W169" s="105">
        <f>SUM(X169:AA169)</f>
        <v>0</v>
      </c>
      <c r="X169" s="83"/>
      <c r="Y169" s="83"/>
      <c r="Z169" s="143"/>
      <c r="AA169" s="84"/>
      <c r="AB169" s="105">
        <f>SUM(AC169:AF169)</f>
        <v>0</v>
      </c>
      <c r="AC169" s="83"/>
      <c r="AD169" s="83"/>
      <c r="AE169" s="83">
        <f>U169+Z169</f>
        <v>0</v>
      </c>
      <c r="AF169" s="84"/>
    </row>
    <row r="170" spans="1:32" ht="15" customHeight="1" hidden="1">
      <c r="A170" s="140">
        <v>10</v>
      </c>
      <c r="B170" s="141"/>
      <c r="C170" s="105">
        <f>SUM(D170:G170)</f>
        <v>0</v>
      </c>
      <c r="D170" s="83"/>
      <c r="E170" s="83"/>
      <c r="F170" s="143"/>
      <c r="G170" s="84"/>
      <c r="H170" s="105">
        <f>SUM(I170:L170)</f>
        <v>0</v>
      </c>
      <c r="I170" s="83"/>
      <c r="J170" s="83"/>
      <c r="K170" s="142"/>
      <c r="L170" s="84"/>
      <c r="M170" s="105">
        <f>SUM(N170:Q170)</f>
        <v>0</v>
      </c>
      <c r="N170" s="83"/>
      <c r="O170" s="83"/>
      <c r="P170" s="83">
        <f>F170+K170</f>
        <v>0</v>
      </c>
      <c r="Q170" s="84"/>
      <c r="R170" s="105">
        <f>SUM(S170:V170)</f>
        <v>0</v>
      </c>
      <c r="S170" s="83"/>
      <c r="T170" s="83"/>
      <c r="U170" s="143"/>
      <c r="V170" s="84"/>
      <c r="W170" s="105">
        <f>SUM(X170:AA170)</f>
        <v>0</v>
      </c>
      <c r="X170" s="83"/>
      <c r="Y170" s="83"/>
      <c r="Z170" s="143"/>
      <c r="AA170" s="84"/>
      <c r="AB170" s="105">
        <f>SUM(AC170:AF170)</f>
        <v>0</v>
      </c>
      <c r="AC170" s="83"/>
      <c r="AD170" s="83"/>
      <c r="AE170" s="83">
        <f>U170+Z170</f>
        <v>0</v>
      </c>
      <c r="AF170" s="84"/>
    </row>
    <row r="171" spans="1:32" ht="15" customHeight="1" hidden="1">
      <c r="A171" s="140">
        <v>10</v>
      </c>
      <c r="B171" s="141"/>
      <c r="C171" s="105">
        <f t="shared" si="23"/>
        <v>0</v>
      </c>
      <c r="D171" s="83"/>
      <c r="E171" s="83"/>
      <c r="F171" s="143"/>
      <c r="G171" s="84"/>
      <c r="H171" s="105">
        <f t="shared" si="24"/>
        <v>0</v>
      </c>
      <c r="I171" s="83"/>
      <c r="J171" s="83"/>
      <c r="K171" s="142"/>
      <c r="L171" s="84"/>
      <c r="M171" s="105">
        <f t="shared" si="25"/>
        <v>0</v>
      </c>
      <c r="N171" s="83"/>
      <c r="O171" s="83"/>
      <c r="P171" s="83">
        <f t="shared" si="29"/>
        <v>0</v>
      </c>
      <c r="Q171" s="84"/>
      <c r="R171" s="105">
        <f t="shared" si="26"/>
        <v>0</v>
      </c>
      <c r="S171" s="83"/>
      <c r="T171" s="83"/>
      <c r="U171" s="143"/>
      <c r="V171" s="84"/>
      <c r="W171" s="105">
        <f t="shared" si="27"/>
        <v>0</v>
      </c>
      <c r="X171" s="83"/>
      <c r="Y171" s="83"/>
      <c r="Z171" s="143"/>
      <c r="AA171" s="84"/>
      <c r="AB171" s="105">
        <f t="shared" si="28"/>
        <v>0</v>
      </c>
      <c r="AC171" s="83"/>
      <c r="AD171" s="83"/>
      <c r="AE171" s="83">
        <f t="shared" si="30"/>
        <v>0</v>
      </c>
      <c r="AF171" s="84"/>
    </row>
    <row r="172" spans="1:32" ht="13.5" thickBot="1">
      <c r="A172" s="169" t="s">
        <v>46</v>
      </c>
      <c r="B172" s="165"/>
      <c r="C172" s="85"/>
      <c r="D172" s="85"/>
      <c r="E172" s="85"/>
      <c r="F172" s="85"/>
      <c r="G172" s="85"/>
      <c r="H172" s="85"/>
      <c r="I172" s="85"/>
      <c r="J172" s="85"/>
      <c r="K172" s="85"/>
      <c r="L172" s="85"/>
      <c r="M172" s="85"/>
      <c r="N172" s="85"/>
      <c r="O172" s="85"/>
      <c r="P172" s="85"/>
      <c r="Q172" s="85"/>
      <c r="R172" s="85"/>
      <c r="S172" s="85"/>
      <c r="T172" s="85"/>
      <c r="U172" s="85"/>
      <c r="V172" s="85"/>
      <c r="W172" s="85"/>
      <c r="X172" s="85"/>
      <c r="Y172" s="85"/>
      <c r="Z172" s="85"/>
      <c r="AA172" s="85"/>
      <c r="AB172" s="85"/>
      <c r="AC172" s="85"/>
      <c r="AD172" s="85"/>
      <c r="AE172" s="85"/>
      <c r="AF172" s="85"/>
    </row>
    <row r="173" spans="1:32" ht="16.5" thickBot="1">
      <c r="A173" s="41"/>
      <c r="B173" s="42" t="s">
        <v>8</v>
      </c>
      <c r="C173" s="106">
        <f aca="true" t="shared" si="31" ref="C173:L173">SUM(C161:C171)</f>
        <v>3.420721</v>
      </c>
      <c r="D173" s="106">
        <f t="shared" si="31"/>
        <v>0</v>
      </c>
      <c r="E173" s="106">
        <f t="shared" si="31"/>
        <v>0</v>
      </c>
      <c r="F173" s="106">
        <f t="shared" si="31"/>
        <v>3.420721</v>
      </c>
      <c r="G173" s="107">
        <f t="shared" si="31"/>
        <v>0</v>
      </c>
      <c r="H173" s="106">
        <f t="shared" si="31"/>
        <v>3.512457</v>
      </c>
      <c r="I173" s="106">
        <f t="shared" si="31"/>
        <v>0</v>
      </c>
      <c r="J173" s="106">
        <f t="shared" si="31"/>
        <v>0</v>
      </c>
      <c r="K173" s="106">
        <f t="shared" si="31"/>
        <v>3.512457</v>
      </c>
      <c r="L173" s="107">
        <f t="shared" si="31"/>
        <v>0</v>
      </c>
      <c r="M173" s="106">
        <f>SUM(M161:M171)</f>
        <v>6.933178</v>
      </c>
      <c r="N173" s="106">
        <f>SUM(N161:N171)</f>
        <v>0</v>
      </c>
      <c r="O173" s="106">
        <f>SUM(O161:O171)</f>
        <v>0</v>
      </c>
      <c r="P173" s="106">
        <f>SUM(P161:P171)</f>
        <v>6.933178</v>
      </c>
      <c r="Q173" s="107">
        <f>SUM(Q161:Q171)</f>
        <v>0</v>
      </c>
      <c r="R173" s="106">
        <f aca="true" t="shared" si="32" ref="R173:AA173">SUM(R161:R171)</f>
        <v>3.420721</v>
      </c>
      <c r="S173" s="106">
        <f t="shared" si="32"/>
        <v>0</v>
      </c>
      <c r="T173" s="106">
        <f t="shared" si="32"/>
        <v>0</v>
      </c>
      <c r="U173" s="106">
        <f t="shared" si="32"/>
        <v>3.420721</v>
      </c>
      <c r="V173" s="107">
        <f t="shared" si="32"/>
        <v>0</v>
      </c>
      <c r="W173" s="106">
        <f t="shared" si="32"/>
        <v>3.512457</v>
      </c>
      <c r="X173" s="106">
        <f t="shared" si="32"/>
        <v>0</v>
      </c>
      <c r="Y173" s="106">
        <f t="shared" si="32"/>
        <v>0</v>
      </c>
      <c r="Z173" s="106">
        <f t="shared" si="32"/>
        <v>3.512457</v>
      </c>
      <c r="AA173" s="107">
        <f t="shared" si="32"/>
        <v>0</v>
      </c>
      <c r="AB173" s="106">
        <f>SUM(AB161:AB171)</f>
        <v>6.933178</v>
      </c>
      <c r="AC173" s="106">
        <f>SUM(AC161:AC171)</f>
        <v>0</v>
      </c>
      <c r="AD173" s="106">
        <f>SUM(AD161:AD171)</f>
        <v>0</v>
      </c>
      <c r="AE173" s="106">
        <f>SUM(AE161:AE171)</f>
        <v>6.933178</v>
      </c>
      <c r="AF173" s="107">
        <f>SUM(AF161:AF171)</f>
        <v>0</v>
      </c>
    </row>
    <row r="174" spans="8:32" ht="12.75">
      <c r="H174" s="39"/>
      <c r="I174" s="39"/>
      <c r="J174" s="39"/>
      <c r="K174" s="39"/>
      <c r="L174" s="39"/>
      <c r="M174" s="39"/>
      <c r="N174" s="39"/>
      <c r="O174" s="39"/>
      <c r="P174" s="39"/>
      <c r="Q174" s="39"/>
      <c r="W174" s="39"/>
      <c r="X174" s="39"/>
      <c r="Y174" s="39"/>
      <c r="Z174" s="39"/>
      <c r="AA174" s="39"/>
      <c r="AB174" s="39"/>
      <c r="AC174" s="39"/>
      <c r="AD174" s="39"/>
      <c r="AE174" s="39"/>
      <c r="AF174" s="39"/>
    </row>
    <row r="175" spans="2:32" ht="16.5" thickBot="1">
      <c r="B175" s="34" t="s">
        <v>65</v>
      </c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W175" s="39"/>
      <c r="X175" s="39"/>
      <c r="Y175" s="39"/>
      <c r="Z175" s="39"/>
      <c r="AA175" s="39"/>
      <c r="AB175" s="39"/>
      <c r="AC175" s="39"/>
      <c r="AD175" s="39"/>
      <c r="AE175" s="39"/>
      <c r="AF175" s="39"/>
    </row>
    <row r="176" spans="1:32" ht="31.5">
      <c r="A176" s="35" t="s">
        <v>7</v>
      </c>
      <c r="B176" s="36" t="s">
        <v>63</v>
      </c>
      <c r="C176" s="8" t="s">
        <v>2</v>
      </c>
      <c r="D176" s="8" t="s">
        <v>9</v>
      </c>
      <c r="E176" s="8" t="s">
        <v>10</v>
      </c>
      <c r="F176" s="8" t="s">
        <v>11</v>
      </c>
      <c r="G176" s="9" t="s">
        <v>12</v>
      </c>
      <c r="H176" s="8" t="s">
        <v>2</v>
      </c>
      <c r="I176" s="8" t="s">
        <v>9</v>
      </c>
      <c r="J176" s="8" t="s">
        <v>10</v>
      </c>
      <c r="K176" s="8" t="s">
        <v>11</v>
      </c>
      <c r="L176" s="9" t="s">
        <v>12</v>
      </c>
      <c r="M176" s="8" t="s">
        <v>2</v>
      </c>
      <c r="N176" s="8" t="s">
        <v>9</v>
      </c>
      <c r="O176" s="8" t="s">
        <v>10</v>
      </c>
      <c r="P176" s="8" t="s">
        <v>11</v>
      </c>
      <c r="Q176" s="9" t="s">
        <v>12</v>
      </c>
      <c r="R176" s="8" t="s">
        <v>2</v>
      </c>
      <c r="S176" s="8" t="s">
        <v>9</v>
      </c>
      <c r="T176" s="8" t="s">
        <v>10</v>
      </c>
      <c r="U176" s="8" t="s">
        <v>11</v>
      </c>
      <c r="V176" s="9" t="s">
        <v>12</v>
      </c>
      <c r="W176" s="8" t="s">
        <v>2</v>
      </c>
      <c r="X176" s="8" t="s">
        <v>9</v>
      </c>
      <c r="Y176" s="8" t="s">
        <v>10</v>
      </c>
      <c r="Z176" s="8" t="s">
        <v>11</v>
      </c>
      <c r="AA176" s="9" t="s">
        <v>12</v>
      </c>
      <c r="AB176" s="8" t="s">
        <v>2</v>
      </c>
      <c r="AC176" s="8" t="s">
        <v>9</v>
      </c>
      <c r="AD176" s="8" t="s">
        <v>10</v>
      </c>
      <c r="AE176" s="8" t="s">
        <v>11</v>
      </c>
      <c r="AF176" s="9" t="s">
        <v>12</v>
      </c>
    </row>
    <row r="177" spans="1:32" ht="31.5">
      <c r="A177" s="43">
        <v>1</v>
      </c>
      <c r="B177" s="44" t="s">
        <v>132</v>
      </c>
      <c r="C177" s="105">
        <f>SUM(D177:G177)</f>
        <v>12.4854</v>
      </c>
      <c r="D177" s="142">
        <v>12.4854</v>
      </c>
      <c r="E177" s="150"/>
      <c r="F177" s="150"/>
      <c r="G177" s="144"/>
      <c r="H177" s="105">
        <f>SUM(I177:L177)</f>
        <v>11.5895</v>
      </c>
      <c r="I177" s="142">
        <v>11.5895</v>
      </c>
      <c r="J177" s="150"/>
      <c r="K177" s="150"/>
      <c r="L177" s="144"/>
      <c r="M177" s="105">
        <f>SUM(N177:Q177)</f>
        <v>24.0749</v>
      </c>
      <c r="N177" s="83">
        <f>N154</f>
        <v>24.0749</v>
      </c>
      <c r="O177" s="83"/>
      <c r="P177" s="83"/>
      <c r="Q177" s="84"/>
      <c r="R177" s="105">
        <f>SUM(S177:V177)</f>
        <v>12.4854</v>
      </c>
      <c r="S177" s="142">
        <v>12.4854</v>
      </c>
      <c r="T177" s="150"/>
      <c r="U177" s="150"/>
      <c r="V177" s="144"/>
      <c r="W177" s="105">
        <f>SUM(X177:AA177)</f>
        <v>11.5895</v>
      </c>
      <c r="X177" s="142">
        <v>11.5895</v>
      </c>
      <c r="Y177" s="150"/>
      <c r="Z177" s="150"/>
      <c r="AA177" s="144"/>
      <c r="AB177" s="105">
        <f>SUM(AC177:AF177)</f>
        <v>24.0749</v>
      </c>
      <c r="AC177" s="83">
        <f>S177+X177</f>
        <v>24.0749</v>
      </c>
      <c r="AD177" s="83"/>
      <c r="AE177" s="83"/>
      <c r="AF177" s="84"/>
    </row>
    <row r="178" spans="1:32" ht="15.75">
      <c r="A178" s="45">
        <v>2</v>
      </c>
      <c r="B178" s="141" t="s">
        <v>82</v>
      </c>
      <c r="C178" s="105">
        <f>SUM(D178:G178)</f>
        <v>1.7324</v>
      </c>
      <c r="D178" s="143"/>
      <c r="E178" s="151"/>
      <c r="F178" s="151">
        <v>1.7324</v>
      </c>
      <c r="G178" s="158"/>
      <c r="H178" s="105">
        <f>SUM(I178:L178)</f>
        <v>1.3957</v>
      </c>
      <c r="I178" s="143"/>
      <c r="J178" s="151"/>
      <c r="K178" s="151">
        <v>1.3957</v>
      </c>
      <c r="L178" s="158"/>
      <c r="M178" s="105">
        <f>SUM(N178:Q178)</f>
        <v>3.1281</v>
      </c>
      <c r="N178" s="83"/>
      <c r="O178" s="83"/>
      <c r="P178" s="83">
        <f>F178+K178</f>
        <v>3.1281</v>
      </c>
      <c r="Q178" s="84"/>
      <c r="R178" s="105">
        <f>SUM(S178:V178)</f>
        <v>1.7324</v>
      </c>
      <c r="S178" s="143"/>
      <c r="T178" s="151"/>
      <c r="U178" s="151">
        <v>1.7324</v>
      </c>
      <c r="V178" s="158"/>
      <c r="W178" s="105">
        <f>SUM(X178:AA178)</f>
        <v>1.3957</v>
      </c>
      <c r="X178" s="143"/>
      <c r="Y178" s="151"/>
      <c r="Z178" s="151">
        <v>1.3957</v>
      </c>
      <c r="AA178" s="158"/>
      <c r="AB178" s="105">
        <f>SUM(AC178:AF178)</f>
        <v>3.1281</v>
      </c>
      <c r="AC178" s="83"/>
      <c r="AD178" s="83"/>
      <c r="AE178" s="83">
        <f>U178+Z178</f>
        <v>3.1281</v>
      </c>
      <c r="AF178" s="84"/>
    </row>
    <row r="179" spans="1:32" ht="47.25">
      <c r="A179" s="45">
        <v>3</v>
      </c>
      <c r="B179" s="160" t="s">
        <v>95</v>
      </c>
      <c r="C179" s="105">
        <f>SUM(D179:G179)</f>
        <v>1.1466</v>
      </c>
      <c r="D179" s="143"/>
      <c r="E179" s="151"/>
      <c r="F179" s="151">
        <v>1.1466</v>
      </c>
      <c r="G179" s="158"/>
      <c r="H179" s="105">
        <f>SUM(I179:L179)</f>
        <v>0.63</v>
      </c>
      <c r="I179" s="143"/>
      <c r="J179" s="151"/>
      <c r="K179" s="151">
        <v>0.63</v>
      </c>
      <c r="L179" s="158"/>
      <c r="M179" s="105">
        <f>SUM(N179:Q179)</f>
        <v>1.7766000000000002</v>
      </c>
      <c r="N179" s="83"/>
      <c r="O179" s="83"/>
      <c r="P179" s="83">
        <f>F179+K179</f>
        <v>1.7766000000000002</v>
      </c>
      <c r="Q179" s="84"/>
      <c r="R179" s="105">
        <f>SUM(S179:V179)</f>
        <v>1.1466</v>
      </c>
      <c r="S179" s="143"/>
      <c r="T179" s="151"/>
      <c r="U179" s="151">
        <v>1.1466</v>
      </c>
      <c r="V179" s="158"/>
      <c r="W179" s="105">
        <f>SUM(X179:AA179)</f>
        <v>0.63</v>
      </c>
      <c r="X179" s="143"/>
      <c r="Y179" s="151"/>
      <c r="Z179" s="151">
        <v>0.63</v>
      </c>
      <c r="AA179" s="158"/>
      <c r="AB179" s="105">
        <f>SUM(AC179:AF179)</f>
        <v>1.7766000000000002</v>
      </c>
      <c r="AC179" s="83"/>
      <c r="AD179" s="83"/>
      <c r="AE179" s="83">
        <f>U179+Z179</f>
        <v>1.7766000000000002</v>
      </c>
      <c r="AF179" s="83"/>
    </row>
    <row r="180" spans="1:32" ht="15.75">
      <c r="A180" s="45">
        <v>4</v>
      </c>
      <c r="B180" s="141" t="s">
        <v>90</v>
      </c>
      <c r="C180" s="105">
        <f>SUM(D180:G180)</f>
        <v>0.037</v>
      </c>
      <c r="D180" s="143"/>
      <c r="E180" s="151"/>
      <c r="F180" s="151"/>
      <c r="G180" s="158">
        <v>0.037</v>
      </c>
      <c r="H180" s="105">
        <f>SUM(I180:L180)</f>
        <v>0.043</v>
      </c>
      <c r="I180" s="143"/>
      <c r="J180" s="151"/>
      <c r="K180" s="151"/>
      <c r="L180" s="158">
        <v>0.043</v>
      </c>
      <c r="M180" s="105">
        <f>SUM(N180:Q180)</f>
        <v>0.07999999999999999</v>
      </c>
      <c r="N180" s="83"/>
      <c r="O180" s="83"/>
      <c r="P180" s="83"/>
      <c r="Q180" s="158">
        <f>G180+L180</f>
        <v>0.07999999999999999</v>
      </c>
      <c r="R180" s="105">
        <f>SUM(S180:V180)</f>
        <v>0.037</v>
      </c>
      <c r="S180" s="143"/>
      <c r="T180" s="151"/>
      <c r="U180" s="151"/>
      <c r="V180" s="158">
        <v>0.037</v>
      </c>
      <c r="W180" s="105">
        <f>SUM(X180:AA180)</f>
        <v>0.043</v>
      </c>
      <c r="X180" s="143"/>
      <c r="Y180" s="151"/>
      <c r="Z180" s="151"/>
      <c r="AA180" s="158">
        <v>0.043</v>
      </c>
      <c r="AB180" s="105">
        <f>SUM(AC180:AF180)</f>
        <v>0.07999999999999999</v>
      </c>
      <c r="AC180" s="83"/>
      <c r="AD180" s="83"/>
      <c r="AE180" s="83"/>
      <c r="AF180" s="83">
        <f>V180+AA180</f>
        <v>0.07999999999999999</v>
      </c>
    </row>
    <row r="181" spans="1:32" ht="15.75">
      <c r="A181" s="45">
        <v>5</v>
      </c>
      <c r="B181" s="141" t="s">
        <v>99</v>
      </c>
      <c r="C181" s="105">
        <f>SUM(D181:G181)</f>
        <v>0.3825</v>
      </c>
      <c r="D181" s="143"/>
      <c r="E181" s="151"/>
      <c r="F181" s="151">
        <v>0.3825</v>
      </c>
      <c r="G181" s="158"/>
      <c r="H181" s="105">
        <f>SUM(I181:L181)</f>
        <v>0.363</v>
      </c>
      <c r="I181" s="143"/>
      <c r="J181" s="151"/>
      <c r="K181" s="151">
        <v>0.363</v>
      </c>
      <c r="L181" s="158"/>
      <c r="M181" s="105">
        <f>SUM(N181:Q181)</f>
        <v>0.7455</v>
      </c>
      <c r="N181" s="83"/>
      <c r="O181" s="83"/>
      <c r="P181" s="83">
        <f>F181+K181</f>
        <v>0.7455</v>
      </c>
      <c r="Q181" s="84"/>
      <c r="R181" s="105">
        <f>SUM(S181:V181)</f>
        <v>0.3825</v>
      </c>
      <c r="S181" s="143"/>
      <c r="T181" s="151"/>
      <c r="U181" s="151">
        <v>0.3825</v>
      </c>
      <c r="V181" s="158"/>
      <c r="W181" s="105">
        <f>SUM(X181:AA181)</f>
        <v>0.363</v>
      </c>
      <c r="X181" s="143"/>
      <c r="Y181" s="151"/>
      <c r="Z181" s="151">
        <v>0.363</v>
      </c>
      <c r="AA181" s="158"/>
      <c r="AB181" s="105">
        <f>SUM(AC181:AF181)</f>
        <v>0.7455</v>
      </c>
      <c r="AC181" s="83"/>
      <c r="AD181" s="83"/>
      <c r="AE181" s="83">
        <f>U181+Z181</f>
        <v>0.7455</v>
      </c>
      <c r="AF181" s="84"/>
    </row>
    <row r="182" spans="1:32" ht="13.5" thickBot="1">
      <c r="A182" s="165" t="s">
        <v>46</v>
      </c>
      <c r="B182" s="165"/>
      <c r="C182" s="85"/>
      <c r="D182" s="85"/>
      <c r="E182" s="85"/>
      <c r="F182" s="85"/>
      <c r="G182" s="85"/>
      <c r="H182" s="85"/>
      <c r="I182" s="85"/>
      <c r="J182" s="85"/>
      <c r="K182" s="85"/>
      <c r="L182" s="85"/>
      <c r="M182" s="85"/>
      <c r="N182" s="85"/>
      <c r="O182" s="85"/>
      <c r="P182" s="85"/>
      <c r="Q182" s="85"/>
      <c r="R182" s="85"/>
      <c r="S182" s="85"/>
      <c r="T182" s="85"/>
      <c r="U182" s="85"/>
      <c r="V182" s="85"/>
      <c r="W182" s="85"/>
      <c r="X182" s="85"/>
      <c r="Y182" s="85"/>
      <c r="Z182" s="85"/>
      <c r="AA182" s="85"/>
      <c r="AB182" s="85"/>
      <c r="AC182" s="85"/>
      <c r="AD182" s="85"/>
      <c r="AE182" s="85"/>
      <c r="AF182" s="85"/>
    </row>
    <row r="183" spans="1:32" ht="16.5" thickBot="1">
      <c r="A183" s="41"/>
      <c r="B183" s="42" t="s">
        <v>8</v>
      </c>
      <c r="C183" s="108">
        <f aca="true" t="shared" si="33" ref="C183:L183">SUM(C177:C181)</f>
        <v>15.783900000000001</v>
      </c>
      <c r="D183" s="108">
        <f t="shared" si="33"/>
        <v>12.4854</v>
      </c>
      <c r="E183" s="108">
        <f t="shared" si="33"/>
        <v>0</v>
      </c>
      <c r="F183" s="108">
        <f t="shared" si="33"/>
        <v>3.2615</v>
      </c>
      <c r="G183" s="109">
        <f t="shared" si="33"/>
        <v>0.037</v>
      </c>
      <c r="H183" s="108">
        <f t="shared" si="33"/>
        <v>14.021199999999999</v>
      </c>
      <c r="I183" s="108">
        <f t="shared" si="33"/>
        <v>11.5895</v>
      </c>
      <c r="J183" s="108">
        <f t="shared" si="33"/>
        <v>0</v>
      </c>
      <c r="K183" s="108">
        <f t="shared" si="33"/>
        <v>2.3887</v>
      </c>
      <c r="L183" s="109">
        <f t="shared" si="33"/>
        <v>0.043</v>
      </c>
      <c r="M183" s="108">
        <f>SUM(M177:M181)</f>
        <v>29.805099999999996</v>
      </c>
      <c r="N183" s="108">
        <f>SUM(N177:N181)</f>
        <v>24.0749</v>
      </c>
      <c r="O183" s="108">
        <f>SUM(O177:O181)</f>
        <v>0</v>
      </c>
      <c r="P183" s="108">
        <f>SUM(P177:P181)</f>
        <v>5.6502</v>
      </c>
      <c r="Q183" s="109">
        <f>SUM(Q177:Q181)</f>
        <v>0.07999999999999999</v>
      </c>
      <c r="R183" s="108">
        <f aca="true" t="shared" si="34" ref="R183:AA183">SUM(R177:R181)</f>
        <v>15.783900000000001</v>
      </c>
      <c r="S183" s="108">
        <f t="shared" si="34"/>
        <v>12.4854</v>
      </c>
      <c r="T183" s="108">
        <f t="shared" si="34"/>
        <v>0</v>
      </c>
      <c r="U183" s="108">
        <f t="shared" si="34"/>
        <v>3.2615</v>
      </c>
      <c r="V183" s="109">
        <f t="shared" si="34"/>
        <v>0.037</v>
      </c>
      <c r="W183" s="108">
        <f t="shared" si="34"/>
        <v>14.021199999999999</v>
      </c>
      <c r="X183" s="108">
        <f t="shared" si="34"/>
        <v>11.5895</v>
      </c>
      <c r="Y183" s="108">
        <f t="shared" si="34"/>
        <v>0</v>
      </c>
      <c r="Z183" s="108">
        <f t="shared" si="34"/>
        <v>2.3887</v>
      </c>
      <c r="AA183" s="109">
        <f t="shared" si="34"/>
        <v>0.043</v>
      </c>
      <c r="AB183" s="108">
        <f>SUM(AB177:AB181)</f>
        <v>29.805099999999996</v>
      </c>
      <c r="AC183" s="108">
        <f>SUM(AC177:AC181)</f>
        <v>24.0749</v>
      </c>
      <c r="AD183" s="108">
        <f>SUM(AD177:AD181)</f>
        <v>0</v>
      </c>
      <c r="AE183" s="108">
        <f>SUM(AE177:AE181)</f>
        <v>5.6502</v>
      </c>
      <c r="AF183" s="109">
        <f>SUM(AF177:AF181)</f>
        <v>0.07999999999999999</v>
      </c>
    </row>
    <row r="184" spans="8:32" ht="12.75">
      <c r="H184" s="39"/>
      <c r="I184" s="39"/>
      <c r="J184" s="39"/>
      <c r="K184" s="39"/>
      <c r="L184" s="39"/>
      <c r="M184" s="39"/>
      <c r="N184" s="39"/>
      <c r="O184" s="39"/>
      <c r="P184" s="39"/>
      <c r="Q184" s="39"/>
      <c r="W184" s="39"/>
      <c r="X184" s="39"/>
      <c r="Y184" s="39"/>
      <c r="Z184" s="39"/>
      <c r="AA184" s="39"/>
      <c r="AB184" s="39"/>
      <c r="AC184" s="39"/>
      <c r="AD184" s="39"/>
      <c r="AE184" s="39"/>
      <c r="AF184" s="39"/>
    </row>
    <row r="185" spans="2:32" ht="16.5" thickBot="1">
      <c r="B185" s="34" t="s">
        <v>67</v>
      </c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W185" s="39"/>
      <c r="X185" s="39"/>
      <c r="Y185" s="39"/>
      <c r="Z185" s="39"/>
      <c r="AA185" s="39"/>
      <c r="AB185" s="39"/>
      <c r="AC185" s="39"/>
      <c r="AD185" s="39"/>
      <c r="AE185" s="39"/>
      <c r="AF185" s="39"/>
    </row>
    <row r="186" spans="1:32" ht="31.5">
      <c r="A186" s="35" t="s">
        <v>7</v>
      </c>
      <c r="B186" s="36" t="s">
        <v>64</v>
      </c>
      <c r="C186" s="8" t="s">
        <v>2</v>
      </c>
      <c r="D186" s="8" t="s">
        <v>9</v>
      </c>
      <c r="E186" s="8" t="s">
        <v>10</v>
      </c>
      <c r="F186" s="8" t="s">
        <v>11</v>
      </c>
      <c r="G186" s="9" t="s">
        <v>12</v>
      </c>
      <c r="H186" s="8" t="s">
        <v>2</v>
      </c>
      <c r="I186" s="8" t="s">
        <v>9</v>
      </c>
      <c r="J186" s="8" t="s">
        <v>10</v>
      </c>
      <c r="K186" s="8" t="s">
        <v>11</v>
      </c>
      <c r="L186" s="9" t="s">
        <v>12</v>
      </c>
      <c r="M186" s="8" t="s">
        <v>2</v>
      </c>
      <c r="N186" s="8" t="s">
        <v>9</v>
      </c>
      <c r="O186" s="8" t="s">
        <v>10</v>
      </c>
      <c r="P186" s="8" t="s">
        <v>11</v>
      </c>
      <c r="Q186" s="9" t="s">
        <v>12</v>
      </c>
      <c r="R186" s="8" t="s">
        <v>2</v>
      </c>
      <c r="S186" s="8" t="s">
        <v>9</v>
      </c>
      <c r="T186" s="8" t="s">
        <v>10</v>
      </c>
      <c r="U186" s="8" t="s">
        <v>11</v>
      </c>
      <c r="V186" s="9" t="s">
        <v>12</v>
      </c>
      <c r="W186" s="8" t="s">
        <v>2</v>
      </c>
      <c r="X186" s="8" t="s">
        <v>9</v>
      </c>
      <c r="Y186" s="8" t="s">
        <v>10</v>
      </c>
      <c r="Z186" s="8" t="s">
        <v>11</v>
      </c>
      <c r="AA186" s="9" t="s">
        <v>12</v>
      </c>
      <c r="AB186" s="8" t="s">
        <v>2</v>
      </c>
      <c r="AC186" s="8" t="s">
        <v>9</v>
      </c>
      <c r="AD186" s="8" t="s">
        <v>10</v>
      </c>
      <c r="AE186" s="8" t="s">
        <v>11</v>
      </c>
      <c r="AF186" s="9" t="s">
        <v>12</v>
      </c>
    </row>
    <row r="187" spans="1:32" ht="15.75">
      <c r="A187" s="37"/>
      <c r="B187" s="38" t="s">
        <v>84</v>
      </c>
      <c r="C187" s="105">
        <f>SUM(D187:G187)</f>
        <v>227.77179999999998</v>
      </c>
      <c r="D187" s="83">
        <f>D152</f>
        <v>64.8219</v>
      </c>
      <c r="E187" s="83"/>
      <c r="F187" s="83">
        <f>F152</f>
        <v>85.5658</v>
      </c>
      <c r="G187" s="84">
        <f>G152</f>
        <v>77.3841</v>
      </c>
      <c r="H187" s="105">
        <f>SUM(I187:L187)</f>
        <v>236.20287000000002</v>
      </c>
      <c r="I187" s="83">
        <f>I152</f>
        <v>66.959</v>
      </c>
      <c r="J187" s="83"/>
      <c r="K187" s="83">
        <f>K152</f>
        <v>87.315</v>
      </c>
      <c r="L187" s="84">
        <f>L152</f>
        <v>81.92887</v>
      </c>
      <c r="M187" s="105">
        <f>SUM(N187:Q187)</f>
        <v>463.97467</v>
      </c>
      <c r="N187" s="83">
        <f>N152</f>
        <v>131.7809</v>
      </c>
      <c r="O187" s="83"/>
      <c r="P187" s="83">
        <f>P152</f>
        <v>172.8808</v>
      </c>
      <c r="Q187" s="84">
        <f>Q152</f>
        <v>159.31297</v>
      </c>
      <c r="R187" s="105">
        <f>SUM(S187:V187)</f>
        <v>230.2321</v>
      </c>
      <c r="S187" s="83">
        <f>S152</f>
        <v>65.171</v>
      </c>
      <c r="T187" s="83"/>
      <c r="U187" s="83">
        <f>U152</f>
        <v>86.3358</v>
      </c>
      <c r="V187" s="84">
        <f>V152</f>
        <v>78.7253</v>
      </c>
      <c r="W187" s="105">
        <f>SUM(X187:AA187)</f>
        <v>238.08089999999999</v>
      </c>
      <c r="X187" s="83">
        <f>X152</f>
        <v>67.389</v>
      </c>
      <c r="Y187" s="83"/>
      <c r="Z187" s="83">
        <f>Z152</f>
        <v>88.809</v>
      </c>
      <c r="AA187" s="84">
        <f>AA152</f>
        <v>81.8829</v>
      </c>
      <c r="AB187" s="105">
        <f>SUM(AC187:AF187)</f>
        <v>468.313</v>
      </c>
      <c r="AC187" s="83">
        <f>AC152</f>
        <v>132.56</v>
      </c>
      <c r="AD187" s="83"/>
      <c r="AE187" s="83">
        <f>AE152</f>
        <v>175.1448</v>
      </c>
      <c r="AF187" s="84">
        <f>AF152</f>
        <v>160.6082</v>
      </c>
    </row>
    <row r="188" spans="1:32" ht="15.75">
      <c r="A188" s="37"/>
      <c r="B188" s="38"/>
      <c r="C188" s="105">
        <f>SUM(D188:G188)</f>
        <v>0</v>
      </c>
      <c r="D188" s="83"/>
      <c r="E188" s="83"/>
      <c r="F188" s="83"/>
      <c r="G188" s="84"/>
      <c r="H188" s="105">
        <f>SUM(I188:L188)</f>
        <v>0</v>
      </c>
      <c r="I188" s="83"/>
      <c r="J188" s="83"/>
      <c r="K188" s="83"/>
      <c r="L188" s="84"/>
      <c r="M188" s="105">
        <f>SUM(N188:Q188)</f>
        <v>0</v>
      </c>
      <c r="N188" s="83"/>
      <c r="O188" s="83"/>
      <c r="P188" s="83"/>
      <c r="Q188" s="84"/>
      <c r="R188" s="105">
        <f>SUM(S188:V188)</f>
        <v>0</v>
      </c>
      <c r="S188" s="83"/>
      <c r="T188" s="83"/>
      <c r="U188" s="83"/>
      <c r="V188" s="84"/>
      <c r="W188" s="105">
        <f>SUM(X188:AA188)</f>
        <v>0</v>
      </c>
      <c r="X188" s="83"/>
      <c r="Y188" s="83"/>
      <c r="Z188" s="83"/>
      <c r="AA188" s="84"/>
      <c r="AB188" s="105">
        <f>SUM(AC188:AF188)</f>
        <v>0</v>
      </c>
      <c r="AC188" s="83"/>
      <c r="AD188" s="83"/>
      <c r="AE188" s="83"/>
      <c r="AF188" s="84"/>
    </row>
    <row r="189" spans="1:32" ht="15.75">
      <c r="A189" s="37"/>
      <c r="B189" s="38"/>
      <c r="C189" s="105">
        <f>SUM(D189:G189)</f>
        <v>0</v>
      </c>
      <c r="D189" s="83"/>
      <c r="E189" s="83"/>
      <c r="F189" s="83"/>
      <c r="G189" s="84"/>
      <c r="H189" s="105">
        <f>SUM(I189:L189)</f>
        <v>0</v>
      </c>
      <c r="I189" s="83"/>
      <c r="J189" s="83"/>
      <c r="K189" s="83"/>
      <c r="L189" s="84"/>
      <c r="M189" s="105">
        <f>SUM(N189:Q189)</f>
        <v>0</v>
      </c>
      <c r="N189" s="83"/>
      <c r="O189" s="83"/>
      <c r="P189" s="83"/>
      <c r="Q189" s="84"/>
      <c r="R189" s="105">
        <f>SUM(S189:V189)</f>
        <v>0</v>
      </c>
      <c r="S189" s="83"/>
      <c r="T189" s="83"/>
      <c r="U189" s="83"/>
      <c r="V189" s="84"/>
      <c r="W189" s="105">
        <f>SUM(X189:AA189)</f>
        <v>0</v>
      </c>
      <c r="X189" s="83"/>
      <c r="Y189" s="83"/>
      <c r="Z189" s="83"/>
      <c r="AA189" s="84"/>
      <c r="AB189" s="105">
        <f>SUM(AC189:AF189)</f>
        <v>0</v>
      </c>
      <c r="AC189" s="83"/>
      <c r="AD189" s="83"/>
      <c r="AE189" s="83"/>
      <c r="AF189" s="84"/>
    </row>
    <row r="190" spans="1:32" ht="13.5" thickBot="1">
      <c r="A190" s="165" t="s">
        <v>46</v>
      </c>
      <c r="B190" s="165"/>
      <c r="C190" s="85"/>
      <c r="D190" s="85"/>
      <c r="E190" s="85"/>
      <c r="F190" s="85"/>
      <c r="G190" s="85"/>
      <c r="H190" s="85"/>
      <c r="I190" s="85"/>
      <c r="J190" s="85"/>
      <c r="K190" s="85"/>
      <c r="L190" s="85"/>
      <c r="M190" s="85"/>
      <c r="N190" s="85"/>
      <c r="O190" s="85"/>
      <c r="P190" s="85"/>
      <c r="Q190" s="85"/>
      <c r="R190" s="85"/>
      <c r="S190" s="85"/>
      <c r="T190" s="85"/>
      <c r="U190" s="85"/>
      <c r="V190" s="85"/>
      <c r="W190" s="85"/>
      <c r="X190" s="85"/>
      <c r="Y190" s="85"/>
      <c r="Z190" s="85"/>
      <c r="AA190" s="85"/>
      <c r="AB190" s="85"/>
      <c r="AC190" s="85"/>
      <c r="AD190" s="85"/>
      <c r="AE190" s="85"/>
      <c r="AF190" s="85"/>
    </row>
    <row r="191" spans="1:32" ht="16.5" thickBot="1">
      <c r="A191" s="41"/>
      <c r="B191" s="42" t="s">
        <v>8</v>
      </c>
      <c r="C191" s="110">
        <f aca="true" t="shared" si="35" ref="C191:L191">SUM(C187:C189)</f>
        <v>227.77179999999998</v>
      </c>
      <c r="D191" s="110">
        <f t="shared" si="35"/>
        <v>64.8219</v>
      </c>
      <c r="E191" s="110">
        <f t="shared" si="35"/>
        <v>0</v>
      </c>
      <c r="F191" s="110">
        <f t="shared" si="35"/>
        <v>85.5658</v>
      </c>
      <c r="G191" s="111">
        <f t="shared" si="35"/>
        <v>77.3841</v>
      </c>
      <c r="H191" s="110">
        <f t="shared" si="35"/>
        <v>236.20287000000002</v>
      </c>
      <c r="I191" s="110">
        <f t="shared" si="35"/>
        <v>66.959</v>
      </c>
      <c r="J191" s="110">
        <f t="shared" si="35"/>
        <v>0</v>
      </c>
      <c r="K191" s="110">
        <f t="shared" si="35"/>
        <v>87.315</v>
      </c>
      <c r="L191" s="111">
        <f t="shared" si="35"/>
        <v>81.92887</v>
      </c>
      <c r="M191" s="110">
        <f>SUM(M187:M189)</f>
        <v>463.97467</v>
      </c>
      <c r="N191" s="110">
        <f>SUM(N187:N189)</f>
        <v>131.7809</v>
      </c>
      <c r="O191" s="110">
        <f>SUM(O187:O189)</f>
        <v>0</v>
      </c>
      <c r="P191" s="110">
        <f>SUM(P187:P189)</f>
        <v>172.8808</v>
      </c>
      <c r="Q191" s="111">
        <f>SUM(Q187:Q189)</f>
        <v>159.31297</v>
      </c>
      <c r="R191" s="110">
        <f aca="true" t="shared" si="36" ref="R191:AA191">SUM(R187:R189)</f>
        <v>230.2321</v>
      </c>
      <c r="S191" s="110">
        <f t="shared" si="36"/>
        <v>65.171</v>
      </c>
      <c r="T191" s="110">
        <f t="shared" si="36"/>
        <v>0</v>
      </c>
      <c r="U191" s="110">
        <f t="shared" si="36"/>
        <v>86.3358</v>
      </c>
      <c r="V191" s="111">
        <f t="shared" si="36"/>
        <v>78.7253</v>
      </c>
      <c r="W191" s="110">
        <f t="shared" si="36"/>
        <v>238.08089999999999</v>
      </c>
      <c r="X191" s="110">
        <f t="shared" si="36"/>
        <v>67.389</v>
      </c>
      <c r="Y191" s="110">
        <f t="shared" si="36"/>
        <v>0</v>
      </c>
      <c r="Z191" s="110">
        <f t="shared" si="36"/>
        <v>88.809</v>
      </c>
      <c r="AA191" s="111">
        <f t="shared" si="36"/>
        <v>81.8829</v>
      </c>
      <c r="AB191" s="110">
        <f>SUM(AB187:AB189)</f>
        <v>468.313</v>
      </c>
      <c r="AC191" s="110">
        <f>SUM(AC187:AC189)</f>
        <v>132.56</v>
      </c>
      <c r="AD191" s="110">
        <f>SUM(AD187:AD189)</f>
        <v>0</v>
      </c>
      <c r="AE191" s="110">
        <f>SUM(AE187:AE189)</f>
        <v>175.1448</v>
      </c>
      <c r="AF191" s="111">
        <f>SUM(AF187:AF189)</f>
        <v>160.6082</v>
      </c>
    </row>
    <row r="194" ht="30" customHeight="1"/>
    <row r="196" ht="13.5" thickBot="1"/>
    <row r="197" spans="1:17" ht="36" customHeight="1">
      <c r="A197" s="161" t="s">
        <v>19</v>
      </c>
      <c r="B197" s="167" t="s">
        <v>1</v>
      </c>
      <c r="C197" s="161" t="s">
        <v>110</v>
      </c>
      <c r="D197" s="162"/>
      <c r="E197" s="162"/>
      <c r="F197" s="162"/>
      <c r="G197" s="163"/>
      <c r="H197" s="161" t="s">
        <v>111</v>
      </c>
      <c r="I197" s="162"/>
      <c r="J197" s="162"/>
      <c r="K197" s="162"/>
      <c r="L197" s="163"/>
      <c r="M197" s="161" t="s">
        <v>106</v>
      </c>
      <c r="N197" s="162"/>
      <c r="O197" s="162"/>
      <c r="P197" s="162"/>
      <c r="Q197" s="163"/>
    </row>
    <row r="198" spans="1:17" ht="25.5" customHeight="1" thickBot="1">
      <c r="A198" s="166"/>
      <c r="B198" s="168"/>
      <c r="C198" s="10" t="s">
        <v>2</v>
      </c>
      <c r="D198" s="11" t="s">
        <v>9</v>
      </c>
      <c r="E198" s="11" t="s">
        <v>10</v>
      </c>
      <c r="F198" s="11" t="s">
        <v>11</v>
      </c>
      <c r="G198" s="12" t="s">
        <v>12</v>
      </c>
      <c r="H198" s="10" t="s">
        <v>2</v>
      </c>
      <c r="I198" s="11" t="s">
        <v>9</v>
      </c>
      <c r="J198" s="11" t="s">
        <v>10</v>
      </c>
      <c r="K198" s="11" t="s">
        <v>11</v>
      </c>
      <c r="L198" s="12" t="s">
        <v>12</v>
      </c>
      <c r="M198" s="10" t="s">
        <v>2</v>
      </c>
      <c r="N198" s="11" t="s">
        <v>9</v>
      </c>
      <c r="O198" s="11" t="s">
        <v>10</v>
      </c>
      <c r="P198" s="11" t="s">
        <v>11</v>
      </c>
      <c r="Q198" s="12" t="s">
        <v>12</v>
      </c>
    </row>
    <row r="199" spans="1:17" ht="13.5" thickBot="1">
      <c r="A199" s="13">
        <v>1</v>
      </c>
      <c r="B199" s="14">
        <v>2</v>
      </c>
      <c r="C199" s="13">
        <v>3</v>
      </c>
      <c r="D199" s="15">
        <v>4</v>
      </c>
      <c r="E199" s="15">
        <v>5</v>
      </c>
      <c r="F199" s="15">
        <v>6</v>
      </c>
      <c r="G199" s="16">
        <v>7</v>
      </c>
      <c r="H199" s="13">
        <v>8</v>
      </c>
      <c r="I199" s="15">
        <v>9</v>
      </c>
      <c r="J199" s="15">
        <v>10</v>
      </c>
      <c r="K199" s="15">
        <v>11</v>
      </c>
      <c r="L199" s="16">
        <v>12</v>
      </c>
      <c r="M199" s="13">
        <v>8</v>
      </c>
      <c r="N199" s="15">
        <v>9</v>
      </c>
      <c r="O199" s="15">
        <v>10</v>
      </c>
      <c r="P199" s="15">
        <v>11</v>
      </c>
      <c r="Q199" s="16">
        <v>12</v>
      </c>
    </row>
    <row r="200" spans="1:17" ht="31.5">
      <c r="A200" s="18" t="s">
        <v>3</v>
      </c>
      <c r="B200" s="19" t="s">
        <v>20</v>
      </c>
      <c r="C200" s="112">
        <f>C210+C212+C213</f>
        <v>363.30769999999995</v>
      </c>
      <c r="D200" s="113">
        <f>D206+D207+D208+D209</f>
        <v>309.86909999999995</v>
      </c>
      <c r="E200" s="113">
        <f>E201+E206+E207+E208+E209</f>
        <v>17.5442</v>
      </c>
      <c r="F200" s="113">
        <f>F201+F206+F207+F208+F209</f>
        <v>208.74218432999996</v>
      </c>
      <c r="G200" s="114">
        <f>G201+G206+G207+G208+G209</f>
        <v>93.31475426894434</v>
      </c>
      <c r="H200" s="112">
        <f>H210+H212+H213</f>
        <v>370.253</v>
      </c>
      <c r="I200" s="113">
        <f>I206+I207+I208+I209</f>
        <v>315.2103</v>
      </c>
      <c r="J200" s="113">
        <f>J201+J206+J207+J208+J209</f>
        <v>18.6041</v>
      </c>
      <c r="K200" s="113">
        <f>K201+K206+K207+K208+K209</f>
        <v>215.46112189000002</v>
      </c>
      <c r="L200" s="114">
        <f>L201+L206+L207+L208+L209</f>
        <v>97.06284570168522</v>
      </c>
      <c r="M200" s="112">
        <f>M210+M212+M213</f>
        <v>733.5607</v>
      </c>
      <c r="N200" s="113">
        <f>N206+N207+N208+N209</f>
        <v>625.0794</v>
      </c>
      <c r="O200" s="113">
        <f>O201+O206+O207+O208+O209</f>
        <v>36.1483</v>
      </c>
      <c r="P200" s="113">
        <f>P201+P206+P207+P208+P209</f>
        <v>424.20330622</v>
      </c>
      <c r="Q200" s="114">
        <f>Q201+Q206+Q207+Q208+Q209</f>
        <v>190.3775999706296</v>
      </c>
    </row>
    <row r="201" spans="1:17" ht="15.75">
      <c r="A201" s="20" t="s">
        <v>13</v>
      </c>
      <c r="B201" s="21" t="s">
        <v>21</v>
      </c>
      <c r="C201" s="59" t="s">
        <v>31</v>
      </c>
      <c r="D201" s="60" t="s">
        <v>31</v>
      </c>
      <c r="E201" s="115">
        <f>E203</f>
        <v>0</v>
      </c>
      <c r="F201" s="115">
        <f>F203+F204</f>
        <v>172.84778432999994</v>
      </c>
      <c r="G201" s="116">
        <f>G203+G204+G205</f>
        <v>93.31475426894434</v>
      </c>
      <c r="H201" s="59" t="s">
        <v>31</v>
      </c>
      <c r="I201" s="60" t="s">
        <v>31</v>
      </c>
      <c r="J201" s="115">
        <f>J203</f>
        <v>0</v>
      </c>
      <c r="K201" s="115">
        <f>K203+K204</f>
        <v>179.02252189000004</v>
      </c>
      <c r="L201" s="116">
        <f>L203+L204+L205</f>
        <v>97.06284570168522</v>
      </c>
      <c r="M201" s="59" t="s">
        <v>31</v>
      </c>
      <c r="N201" s="60" t="s">
        <v>31</v>
      </c>
      <c r="O201" s="115">
        <f>O203</f>
        <v>0</v>
      </c>
      <c r="P201" s="115">
        <f>P203+P204</f>
        <v>351.87030622</v>
      </c>
      <c r="Q201" s="116">
        <f>Q203+Q204+Q205</f>
        <v>190.3775999706296</v>
      </c>
    </row>
    <row r="202" spans="1:17" ht="15.75">
      <c r="A202" s="20"/>
      <c r="B202" s="21" t="s">
        <v>22</v>
      </c>
      <c r="C202" s="59" t="s">
        <v>31</v>
      </c>
      <c r="D202" s="61" t="s">
        <v>31</v>
      </c>
      <c r="E202" s="61" t="s">
        <v>31</v>
      </c>
      <c r="F202" s="61" t="s">
        <v>31</v>
      </c>
      <c r="G202" s="62" t="s">
        <v>31</v>
      </c>
      <c r="H202" s="59" t="s">
        <v>31</v>
      </c>
      <c r="I202" s="61" t="s">
        <v>31</v>
      </c>
      <c r="J202" s="61" t="s">
        <v>31</v>
      </c>
      <c r="K202" s="61" t="s">
        <v>31</v>
      </c>
      <c r="L202" s="62" t="s">
        <v>31</v>
      </c>
      <c r="M202" s="59" t="s">
        <v>31</v>
      </c>
      <c r="N202" s="61" t="s">
        <v>31</v>
      </c>
      <c r="O202" s="61" t="s">
        <v>31</v>
      </c>
      <c r="P202" s="61" t="s">
        <v>31</v>
      </c>
      <c r="Q202" s="62" t="s">
        <v>31</v>
      </c>
    </row>
    <row r="203" spans="1:17" ht="15.75">
      <c r="A203" s="20" t="s">
        <v>33</v>
      </c>
      <c r="B203" s="21" t="s">
        <v>9</v>
      </c>
      <c r="C203" s="59" t="s">
        <v>31</v>
      </c>
      <c r="D203" s="63" t="s">
        <v>31</v>
      </c>
      <c r="E203" s="64"/>
      <c r="F203" s="117">
        <f>D200-D210-D212-D213-E203-G203</f>
        <v>155.30358432999995</v>
      </c>
      <c r="G203" s="66"/>
      <c r="H203" s="59" t="s">
        <v>31</v>
      </c>
      <c r="I203" s="63" t="s">
        <v>31</v>
      </c>
      <c r="J203" s="64"/>
      <c r="K203" s="117">
        <f>I200-I210-I212-I213-J203-L203</f>
        <v>160.41842189000005</v>
      </c>
      <c r="L203" s="66"/>
      <c r="M203" s="59" t="s">
        <v>31</v>
      </c>
      <c r="N203" s="63" t="s">
        <v>31</v>
      </c>
      <c r="O203" s="64"/>
      <c r="P203" s="117">
        <f>N200-N210-N212-N213-O203-Q203</f>
        <v>315.72200621999997</v>
      </c>
      <c r="Q203" s="66"/>
    </row>
    <row r="204" spans="1:17" ht="15.75">
      <c r="A204" s="20" t="s">
        <v>34</v>
      </c>
      <c r="B204" s="21" t="s">
        <v>10</v>
      </c>
      <c r="C204" s="59" t="s">
        <v>31</v>
      </c>
      <c r="D204" s="63" t="s">
        <v>31</v>
      </c>
      <c r="E204" s="63" t="s">
        <v>31</v>
      </c>
      <c r="F204" s="117">
        <f>E200-E210-E212-E213-G204</f>
        <v>17.5442</v>
      </c>
      <c r="G204" s="66"/>
      <c r="H204" s="59" t="s">
        <v>31</v>
      </c>
      <c r="I204" s="63" t="s">
        <v>31</v>
      </c>
      <c r="J204" s="63" t="s">
        <v>31</v>
      </c>
      <c r="K204" s="117">
        <f>J200-J210-J212-J213-L204</f>
        <v>18.6041</v>
      </c>
      <c r="L204" s="66"/>
      <c r="M204" s="59" t="s">
        <v>31</v>
      </c>
      <c r="N204" s="63" t="s">
        <v>31</v>
      </c>
      <c r="O204" s="63" t="s">
        <v>31</v>
      </c>
      <c r="P204" s="117">
        <f>O200-O210-O212-O213-Q204</f>
        <v>36.1483</v>
      </c>
      <c r="Q204" s="66"/>
    </row>
    <row r="205" spans="1:17" ht="15.75">
      <c r="A205" s="20" t="s">
        <v>35</v>
      </c>
      <c r="B205" s="21" t="s">
        <v>11</v>
      </c>
      <c r="C205" s="59" t="s">
        <v>31</v>
      </c>
      <c r="D205" s="63" t="s">
        <v>31</v>
      </c>
      <c r="E205" s="63" t="s">
        <v>31</v>
      </c>
      <c r="F205" s="63" t="s">
        <v>31</v>
      </c>
      <c r="G205" s="118">
        <f>F200-F210-F212-F213</f>
        <v>93.31475426894434</v>
      </c>
      <c r="H205" s="59" t="s">
        <v>31</v>
      </c>
      <c r="I205" s="63" t="s">
        <v>31</v>
      </c>
      <c r="J205" s="63" t="s">
        <v>31</v>
      </c>
      <c r="K205" s="63" t="s">
        <v>31</v>
      </c>
      <c r="L205" s="118">
        <f>K200-K210-K212-K213</f>
        <v>97.06284570168522</v>
      </c>
      <c r="M205" s="59" t="s">
        <v>31</v>
      </c>
      <c r="N205" s="63" t="s">
        <v>31</v>
      </c>
      <c r="O205" s="63" t="s">
        <v>31</v>
      </c>
      <c r="P205" s="63" t="s">
        <v>31</v>
      </c>
      <c r="Q205" s="118">
        <f>P200-P210-P212-P213</f>
        <v>190.3775999706296</v>
      </c>
    </row>
    <row r="206" spans="1:17" ht="15.75">
      <c r="A206" s="20" t="s">
        <v>14</v>
      </c>
      <c r="B206" s="21" t="s">
        <v>38</v>
      </c>
      <c r="C206" s="119">
        <f>SUM(D206:G206)</f>
        <v>0</v>
      </c>
      <c r="D206" s="69"/>
      <c r="E206" s="69"/>
      <c r="F206" s="69"/>
      <c r="G206" s="66"/>
      <c r="H206" s="119">
        <f>SUM(I206:L206)</f>
        <v>0</v>
      </c>
      <c r="I206" s="69"/>
      <c r="J206" s="69"/>
      <c r="K206" s="69"/>
      <c r="L206" s="66"/>
      <c r="M206" s="119">
        <f>SUM(N206:Q206)</f>
        <v>0</v>
      </c>
      <c r="N206" s="69"/>
      <c r="O206" s="69"/>
      <c r="P206" s="69"/>
      <c r="Q206" s="66"/>
    </row>
    <row r="207" spans="1:17" ht="15.75">
      <c r="A207" s="20" t="s">
        <v>15</v>
      </c>
      <c r="B207" s="21" t="s">
        <v>60</v>
      </c>
      <c r="C207" s="119">
        <f>SUM(D207:G207)</f>
        <v>2.6559</v>
      </c>
      <c r="D207" s="133">
        <v>2.6559</v>
      </c>
      <c r="E207" s="135"/>
      <c r="F207" s="135"/>
      <c r="G207" s="134"/>
      <c r="H207" s="119">
        <f>SUM(I207:L207)</f>
        <v>2.9187</v>
      </c>
      <c r="I207" s="133">
        <v>2.9187</v>
      </c>
      <c r="J207" s="135"/>
      <c r="K207" s="135"/>
      <c r="L207" s="134"/>
      <c r="M207" s="119">
        <f>SUM(N207:Q207)</f>
        <v>5.5746</v>
      </c>
      <c r="N207" s="70">
        <f>D207+I207</f>
        <v>5.5746</v>
      </c>
      <c r="O207" s="70"/>
      <c r="P207" s="70"/>
      <c r="Q207" s="66"/>
    </row>
    <row r="208" spans="1:17" ht="31.5">
      <c r="A208" s="20" t="s">
        <v>16</v>
      </c>
      <c r="B208" s="21" t="s">
        <v>130</v>
      </c>
      <c r="C208" s="119">
        <f>SUM(D208:G208)</f>
        <v>357.23109999999997</v>
      </c>
      <c r="D208" s="154">
        <v>307.2132</v>
      </c>
      <c r="E208" s="155">
        <v>17.5442</v>
      </c>
      <c r="F208" s="155">
        <v>32.4737</v>
      </c>
      <c r="G208" s="136"/>
      <c r="H208" s="119">
        <f>SUM(I208:L208)</f>
        <v>363.82180000000005</v>
      </c>
      <c r="I208" s="154">
        <v>312.2916</v>
      </c>
      <c r="J208" s="155">
        <v>18.6041</v>
      </c>
      <c r="K208" s="155">
        <v>32.9261</v>
      </c>
      <c r="L208" s="136"/>
      <c r="M208" s="119">
        <f>SUM(N208:Q208)</f>
        <v>721.0528999999999</v>
      </c>
      <c r="N208" s="70">
        <f>D208+I208</f>
        <v>619.5047999999999</v>
      </c>
      <c r="O208" s="70">
        <f>E208+J208</f>
        <v>36.1483</v>
      </c>
      <c r="P208" s="70">
        <f>F208+K208</f>
        <v>65.3998</v>
      </c>
      <c r="Q208" s="66"/>
    </row>
    <row r="209" spans="1:17" ht="31.5">
      <c r="A209" s="20" t="s">
        <v>17</v>
      </c>
      <c r="B209" s="21" t="s">
        <v>61</v>
      </c>
      <c r="C209" s="119">
        <f>SUM(D209:G209)</f>
        <v>3.4207</v>
      </c>
      <c r="D209" s="131"/>
      <c r="E209" s="132"/>
      <c r="F209" s="132">
        <v>3.4207</v>
      </c>
      <c r="G209" s="136"/>
      <c r="H209" s="119">
        <f>SUM(I209:L209)</f>
        <v>3.5125</v>
      </c>
      <c r="I209" s="131"/>
      <c r="J209" s="132"/>
      <c r="K209" s="132">
        <v>3.5125</v>
      </c>
      <c r="L209" s="136"/>
      <c r="M209" s="119">
        <f>SUM(N209:Q209)</f>
        <v>6.9332</v>
      </c>
      <c r="N209" s="70"/>
      <c r="O209" s="70"/>
      <c r="P209" s="70">
        <f>F209+K209</f>
        <v>6.9332</v>
      </c>
      <c r="Q209" s="66"/>
    </row>
    <row r="210" spans="1:17" ht="31.5">
      <c r="A210" s="20" t="s">
        <v>4</v>
      </c>
      <c r="B210" s="21" t="s">
        <v>23</v>
      </c>
      <c r="C210" s="119">
        <f>SUM(D210:G210)</f>
        <v>32.25638165929747</v>
      </c>
      <c r="D210" s="115">
        <f>D200*D211/100</f>
        <v>1.1465156699999999</v>
      </c>
      <c r="E210" s="115">
        <f>E200*E211/100</f>
        <v>0</v>
      </c>
      <c r="F210" s="115">
        <f>F200*F211/100</f>
        <v>16.557430061055598</v>
      </c>
      <c r="G210" s="116">
        <f>G200*G211/100</f>
        <v>14.55243592824187</v>
      </c>
      <c r="H210" s="119">
        <f>SUM(I210:L210)</f>
        <v>33.39360508549262</v>
      </c>
      <c r="I210" s="115">
        <f>I200*I211/100</f>
        <v>1.1662781100000001</v>
      </c>
      <c r="J210" s="115">
        <f>J200*J211/100</f>
        <v>0</v>
      </c>
      <c r="K210" s="115">
        <f>K200*K211/100</f>
        <v>17.090376188314803</v>
      </c>
      <c r="L210" s="116">
        <f>L200*L211/100</f>
        <v>15.136950787177812</v>
      </c>
      <c r="M210" s="119">
        <f>SUM(N210:Q210)</f>
        <v>65.64998674479008</v>
      </c>
      <c r="N210" s="115">
        <f>N200*N211/100</f>
        <v>2.31279378</v>
      </c>
      <c r="O210" s="115">
        <f>O200*O211/100</f>
        <v>0</v>
      </c>
      <c r="P210" s="115">
        <f>P200*P211/100</f>
        <v>33.647806249370404</v>
      </c>
      <c r="Q210" s="116">
        <f>Q200*Q211/100</f>
        <v>29.689386715419687</v>
      </c>
    </row>
    <row r="211" spans="1:17" ht="15.75">
      <c r="A211" s="20" t="s">
        <v>0</v>
      </c>
      <c r="B211" s="21" t="s">
        <v>59</v>
      </c>
      <c r="C211" s="119">
        <f>IF(C200=0,0,C210/C200*100)</f>
        <v>8.878529593316484</v>
      </c>
      <c r="D211" s="133">
        <v>0.37</v>
      </c>
      <c r="E211" s="135"/>
      <c r="F211" s="135">
        <v>7.932</v>
      </c>
      <c r="G211" s="134">
        <v>15.595</v>
      </c>
      <c r="H211" s="119">
        <f>IF(H200=0,0,H210/H200*100)</f>
        <v>9.019131535866723</v>
      </c>
      <c r="I211" s="133">
        <v>0.37</v>
      </c>
      <c r="J211" s="135"/>
      <c r="K211" s="135">
        <v>7.932</v>
      </c>
      <c r="L211" s="134">
        <v>15.595</v>
      </c>
      <c r="M211" s="119">
        <f>IF(M200=0,0,M210/M200*100)</f>
        <v>8.94949616913639</v>
      </c>
      <c r="N211" s="133">
        <v>0.37</v>
      </c>
      <c r="O211" s="135"/>
      <c r="P211" s="135">
        <v>7.932</v>
      </c>
      <c r="Q211" s="134">
        <v>15.595</v>
      </c>
    </row>
    <row r="212" spans="1:17" ht="47.25">
      <c r="A212" s="20" t="s">
        <v>5</v>
      </c>
      <c r="B212" s="21" t="s">
        <v>39</v>
      </c>
      <c r="C212" s="119">
        <f>SUM(D212:G212)</f>
        <v>0</v>
      </c>
      <c r="D212" s="71"/>
      <c r="E212" s="71"/>
      <c r="F212" s="71"/>
      <c r="G212" s="72"/>
      <c r="H212" s="119">
        <f>SUM(I212:L212)</f>
        <v>0</v>
      </c>
      <c r="I212" s="71"/>
      <c r="J212" s="71"/>
      <c r="K212" s="71"/>
      <c r="L212" s="72"/>
      <c r="M212" s="119">
        <f>SUM(N212:Q212)</f>
        <v>0</v>
      </c>
      <c r="N212" s="71"/>
      <c r="O212" s="71"/>
      <c r="P212" s="71"/>
      <c r="Q212" s="72"/>
    </row>
    <row r="213" spans="1:17" ht="15.75">
      <c r="A213" s="20" t="s">
        <v>6</v>
      </c>
      <c r="B213" s="21" t="s">
        <v>24</v>
      </c>
      <c r="C213" s="119">
        <f>SUM(D213:G213)</f>
        <v>331.0513183407025</v>
      </c>
      <c r="D213" s="115">
        <f>D214+D215+D216</f>
        <v>153.419</v>
      </c>
      <c r="E213" s="115">
        <f>E214+E215+E216</f>
        <v>0</v>
      </c>
      <c r="F213" s="115">
        <f>F214+F215+F216</f>
        <v>98.87</v>
      </c>
      <c r="G213" s="116">
        <f>G200-G210-G212</f>
        <v>78.76231834070248</v>
      </c>
      <c r="H213" s="119">
        <f>SUM(I213:L213)</f>
        <v>336.8593949145074</v>
      </c>
      <c r="I213" s="115">
        <f>I214+I215+I216</f>
        <v>153.62559999999996</v>
      </c>
      <c r="J213" s="115">
        <f>J214+J215+J216</f>
        <v>0</v>
      </c>
      <c r="K213" s="115">
        <f>K214+K215+K216</f>
        <v>101.3079</v>
      </c>
      <c r="L213" s="116">
        <f>L200-L210-L212</f>
        <v>81.92589491450741</v>
      </c>
      <c r="M213" s="119">
        <f>SUM(N213:Q213)</f>
        <v>667.9107132552099</v>
      </c>
      <c r="N213" s="115">
        <f>N214+N215+N216</f>
        <v>307.0446</v>
      </c>
      <c r="O213" s="115">
        <f>O214+O215+O216</f>
        <v>0</v>
      </c>
      <c r="P213" s="115">
        <f>P214+P215+P216</f>
        <v>200.17790000000002</v>
      </c>
      <c r="Q213" s="116">
        <f>Q200-Q210-Q212</f>
        <v>160.68821325520992</v>
      </c>
    </row>
    <row r="214" spans="1:28" ht="31.5">
      <c r="A214" s="20" t="s">
        <v>36</v>
      </c>
      <c r="B214" s="21" t="s">
        <v>40</v>
      </c>
      <c r="C214" s="119">
        <f>SUM(D214:G214)</f>
        <v>230.2321</v>
      </c>
      <c r="D214" s="133">
        <v>65.171</v>
      </c>
      <c r="E214" s="135"/>
      <c r="F214" s="135">
        <v>86.3358</v>
      </c>
      <c r="G214" s="135">
        <v>78.7253</v>
      </c>
      <c r="H214" s="119">
        <f>SUM(I214:L214)</f>
        <v>238.08089999999999</v>
      </c>
      <c r="I214" s="133">
        <v>67.389</v>
      </c>
      <c r="J214" s="135"/>
      <c r="K214" s="135">
        <v>88.809</v>
      </c>
      <c r="L214" s="135">
        <v>81.8829</v>
      </c>
      <c r="M214" s="119">
        <f>SUM(N214:Q214)</f>
        <v>468.313</v>
      </c>
      <c r="N214" s="71">
        <f>D214+I214</f>
        <v>132.56</v>
      </c>
      <c r="O214" s="71"/>
      <c r="P214" s="71">
        <f>F214+K214</f>
        <v>175.1448</v>
      </c>
      <c r="Q214" s="72">
        <f>G214+L214</f>
        <v>160.6082</v>
      </c>
      <c r="T214" s="2" t="s">
        <v>87</v>
      </c>
      <c r="AB214" s="2" t="s">
        <v>75</v>
      </c>
    </row>
    <row r="215" spans="1:17" ht="31.5">
      <c r="A215" s="22" t="s">
        <v>37</v>
      </c>
      <c r="B215" s="23" t="s">
        <v>131</v>
      </c>
      <c r="C215" s="119">
        <f>SUM(D215:G215)</f>
        <v>85.0353</v>
      </c>
      <c r="D215" s="131">
        <v>75.7626</v>
      </c>
      <c r="E215" s="132"/>
      <c r="F215" s="132">
        <v>9.2727</v>
      </c>
      <c r="G215" s="136"/>
      <c r="H215" s="119">
        <f>SUM(I215:L215)</f>
        <v>84.7573</v>
      </c>
      <c r="I215" s="131">
        <v>74.6471</v>
      </c>
      <c r="J215" s="132"/>
      <c r="K215" s="132">
        <v>10.1102</v>
      </c>
      <c r="L215" s="136"/>
      <c r="M215" s="119">
        <f>SUM(N215:Q215)</f>
        <v>169.7926</v>
      </c>
      <c r="N215" s="64">
        <f>D215+I215</f>
        <v>150.4097</v>
      </c>
      <c r="O215" s="64"/>
      <c r="P215" s="64">
        <f>F215+K215</f>
        <v>19.3829</v>
      </c>
      <c r="Q215" s="73"/>
    </row>
    <row r="216" spans="1:17" ht="32.25" thickBot="1">
      <c r="A216" s="24" t="s">
        <v>41</v>
      </c>
      <c r="B216" s="25" t="s">
        <v>62</v>
      </c>
      <c r="C216" s="120">
        <f>SUM(D216:G216)</f>
        <v>15.783900000000001</v>
      </c>
      <c r="D216" s="137">
        <v>12.4854</v>
      </c>
      <c r="E216" s="138"/>
      <c r="F216" s="138">
        <v>3.2615</v>
      </c>
      <c r="G216" s="138">
        <v>0.037</v>
      </c>
      <c r="H216" s="120">
        <f>SUM(I216:L216)</f>
        <v>14.021199999999999</v>
      </c>
      <c r="I216" s="137">
        <v>11.5895</v>
      </c>
      <c r="J216" s="138"/>
      <c r="K216" s="138">
        <v>2.3887</v>
      </c>
      <c r="L216" s="138">
        <v>0.043</v>
      </c>
      <c r="M216" s="120">
        <f>SUM(N216:Q216)</f>
        <v>29.805099999999996</v>
      </c>
      <c r="N216" s="75">
        <f>D216+I216</f>
        <v>24.0749</v>
      </c>
      <c r="O216" s="75"/>
      <c r="P216" s="75">
        <f>F216+K216</f>
        <v>5.6502</v>
      </c>
      <c r="Q216" s="76">
        <f>G216+L216</f>
        <v>0.07999999999999999</v>
      </c>
    </row>
    <row r="217" spans="1:17" ht="16.5" thickBot="1">
      <c r="A217" s="26"/>
      <c r="B217" s="27" t="s">
        <v>43</v>
      </c>
      <c r="C217" s="121"/>
      <c r="D217" s="122">
        <f>D200-D210-D212-D214-D215-D216-E203-F203-G203</f>
        <v>0</v>
      </c>
      <c r="E217" s="122">
        <f>E200-E210-E212-E214-E215-E216-F204-G204</f>
        <v>0</v>
      </c>
      <c r="F217" s="122">
        <f>F200-F210-F212-F214-F215-F216-G205</f>
        <v>0</v>
      </c>
      <c r="G217" s="123">
        <f>G200-G210-G212-G214-G215-G216</f>
        <v>1.8340702474008153E-05</v>
      </c>
      <c r="H217" s="124"/>
      <c r="I217" s="122">
        <f>I200-I210-I212-I214-I215-I216-J203-K203-L203</f>
        <v>-2.842170943040401E-14</v>
      </c>
      <c r="J217" s="122">
        <f>J200-J210-J212-J214-J215-J216-K204-L204</f>
        <v>0</v>
      </c>
      <c r="K217" s="122">
        <f>K200-K210-K212-K214-K215-K216-L205</f>
        <v>0</v>
      </c>
      <c r="L217" s="125">
        <f>L200-L210-L212-L214-L215-L216</f>
        <v>-5.085492596659802E-06</v>
      </c>
      <c r="M217" s="124"/>
      <c r="N217" s="122">
        <f>N200-N210-N212-N214-N215-N216-O203-P203-Q203</f>
        <v>0</v>
      </c>
      <c r="O217" s="122">
        <f>O200-O210-O212-O214-O215-O216-P204-Q204</f>
        <v>0</v>
      </c>
      <c r="P217" s="122">
        <f>P200-P210-P212-P214-P215-P216-Q205</f>
        <v>0</v>
      </c>
      <c r="Q217" s="125">
        <f>Q200-Q210-Q212-Q214-Q215-Q216</f>
        <v>1.3255209905776999E-05</v>
      </c>
    </row>
    <row r="218" spans="1:17" ht="15.75">
      <c r="A218" s="29"/>
      <c r="B218" s="30"/>
      <c r="C218" s="31"/>
      <c r="D218" s="32"/>
      <c r="E218" s="32"/>
      <c r="F218" s="32"/>
      <c r="G218" s="32"/>
      <c r="H218" s="31"/>
      <c r="I218" s="32"/>
      <c r="J218" s="32"/>
      <c r="K218" s="32"/>
      <c r="L218" s="32"/>
      <c r="M218" s="31"/>
      <c r="N218" s="32"/>
      <c r="O218" s="32"/>
      <c r="P218" s="32"/>
      <c r="Q218" s="32"/>
    </row>
    <row r="219" spans="1:17" ht="15.75">
      <c r="A219" s="33"/>
      <c r="B219" s="33" t="s">
        <v>30</v>
      </c>
      <c r="C219" s="33"/>
      <c r="D219" s="33"/>
      <c r="E219" s="33"/>
      <c r="F219" s="147"/>
      <c r="G219" s="147"/>
      <c r="H219" s="33"/>
      <c r="I219" s="33"/>
      <c r="J219" s="33"/>
      <c r="K219" s="33"/>
      <c r="L219" s="147"/>
      <c r="M219" s="33"/>
      <c r="N219" s="33"/>
      <c r="O219" s="33"/>
      <c r="P219" s="33"/>
      <c r="Q219" s="33"/>
    </row>
    <row r="220" spans="1:17" ht="15.75">
      <c r="A220" s="33"/>
      <c r="B220" s="33"/>
      <c r="C220" s="33"/>
      <c r="D220" s="33"/>
      <c r="E220" s="33"/>
      <c r="F220" s="33"/>
      <c r="G220" s="33"/>
      <c r="H220" s="33"/>
      <c r="I220" s="33"/>
      <c r="J220" s="33"/>
      <c r="K220" s="33"/>
      <c r="L220" s="33"/>
      <c r="M220" s="33"/>
      <c r="N220" s="33"/>
      <c r="O220" s="33"/>
      <c r="P220" s="33"/>
      <c r="Q220" s="33"/>
    </row>
    <row r="221" spans="1:20" ht="16.5" thickBot="1">
      <c r="A221" s="33"/>
      <c r="B221" s="34" t="s">
        <v>66</v>
      </c>
      <c r="C221" s="33"/>
      <c r="D221" s="33"/>
      <c r="E221" s="33"/>
      <c r="F221" s="33"/>
      <c r="G221" s="33"/>
      <c r="H221" s="33"/>
      <c r="I221" s="33"/>
      <c r="J221" s="33"/>
      <c r="K221" s="33"/>
      <c r="L221" s="33"/>
      <c r="M221" s="33"/>
      <c r="N221" s="33"/>
      <c r="O221" s="33"/>
      <c r="P221" s="33"/>
      <c r="Q221" s="33"/>
      <c r="T221" s="2" t="s">
        <v>76</v>
      </c>
    </row>
    <row r="222" spans="1:17" ht="31.5">
      <c r="A222" s="35" t="s">
        <v>7</v>
      </c>
      <c r="B222" s="36" t="s">
        <v>63</v>
      </c>
      <c r="C222" s="8" t="s">
        <v>2</v>
      </c>
      <c r="D222" s="8" t="s">
        <v>9</v>
      </c>
      <c r="E222" s="8" t="s">
        <v>10</v>
      </c>
      <c r="F222" s="8" t="s">
        <v>11</v>
      </c>
      <c r="G222" s="9" t="s">
        <v>12</v>
      </c>
      <c r="H222" s="8" t="s">
        <v>2</v>
      </c>
      <c r="I222" s="8" t="s">
        <v>9</v>
      </c>
      <c r="J222" s="8" t="s">
        <v>10</v>
      </c>
      <c r="K222" s="8" t="s">
        <v>11</v>
      </c>
      <c r="L222" s="9" t="s">
        <v>12</v>
      </c>
      <c r="M222" s="8" t="s">
        <v>2</v>
      </c>
      <c r="N222" s="8" t="s">
        <v>9</v>
      </c>
      <c r="O222" s="8" t="s">
        <v>10</v>
      </c>
      <c r="P222" s="8" t="s">
        <v>11</v>
      </c>
      <c r="Q222" s="9" t="s">
        <v>12</v>
      </c>
    </row>
    <row r="223" spans="1:20" ht="47.25">
      <c r="A223" s="37">
        <v>1</v>
      </c>
      <c r="B223" s="44" t="s">
        <v>95</v>
      </c>
      <c r="C223" s="105">
        <f aca="true" t="shared" si="37" ref="C223:C233">SUM(D223:G223)</f>
        <v>3.0505</v>
      </c>
      <c r="D223" s="83"/>
      <c r="E223" s="83"/>
      <c r="F223" s="142">
        <v>3.0505</v>
      </c>
      <c r="G223" s="84"/>
      <c r="H223" s="105">
        <f aca="true" t="shared" si="38" ref="H223:H233">SUM(I223:L223)</f>
        <v>3.1625</v>
      </c>
      <c r="I223" s="83"/>
      <c r="J223" s="83"/>
      <c r="K223" s="142">
        <v>3.1625</v>
      </c>
      <c r="L223" s="84"/>
      <c r="M223" s="105">
        <f aca="true" t="shared" si="39" ref="M223:M233">SUM(N223:Q223)</f>
        <v>6.213</v>
      </c>
      <c r="N223" s="83"/>
      <c r="O223" s="83"/>
      <c r="P223" s="83">
        <f>F223+K223</f>
        <v>6.213</v>
      </c>
      <c r="Q223" s="84"/>
      <c r="T223" s="2" t="s">
        <v>136</v>
      </c>
    </row>
    <row r="224" spans="1:17" ht="15.75">
      <c r="A224" s="140">
        <v>2</v>
      </c>
      <c r="B224" s="141" t="s">
        <v>94</v>
      </c>
      <c r="C224" s="105">
        <f t="shared" si="37"/>
        <v>0</v>
      </c>
      <c r="D224" s="83"/>
      <c r="E224" s="83"/>
      <c r="F224" s="143">
        <v>0</v>
      </c>
      <c r="G224" s="84"/>
      <c r="H224" s="105">
        <f t="shared" si="38"/>
        <v>0</v>
      </c>
      <c r="I224" s="83"/>
      <c r="J224" s="83"/>
      <c r="K224" s="143">
        <v>0</v>
      </c>
      <c r="L224" s="84"/>
      <c r="M224" s="105">
        <f t="shared" si="39"/>
        <v>0</v>
      </c>
      <c r="N224" s="83"/>
      <c r="O224" s="83"/>
      <c r="P224" s="83">
        <f aca="true" t="shared" si="40" ref="P224:P233">F224+K224</f>
        <v>0</v>
      </c>
      <c r="Q224" s="84"/>
    </row>
    <row r="225" spans="1:20" ht="15" customHeight="1">
      <c r="A225" s="140">
        <v>3</v>
      </c>
      <c r="B225" s="159" t="s">
        <v>96</v>
      </c>
      <c r="C225" s="105">
        <f t="shared" si="37"/>
        <v>0.370221</v>
      </c>
      <c r="D225" s="83"/>
      <c r="E225" s="83"/>
      <c r="F225" s="143">
        <v>0.370221</v>
      </c>
      <c r="G225" s="84"/>
      <c r="H225" s="105">
        <f t="shared" si="38"/>
        <v>0.349957</v>
      </c>
      <c r="I225" s="83"/>
      <c r="J225" s="83"/>
      <c r="K225" s="143">
        <v>0.349957</v>
      </c>
      <c r="L225" s="84"/>
      <c r="M225" s="105">
        <f t="shared" si="39"/>
        <v>0.720178</v>
      </c>
      <c r="N225" s="83"/>
      <c r="O225" s="83"/>
      <c r="P225" s="83">
        <f t="shared" si="40"/>
        <v>0.720178</v>
      </c>
      <c r="Q225" s="84"/>
      <c r="T225" s="2" t="s">
        <v>77</v>
      </c>
    </row>
    <row r="226" spans="1:17" ht="15.75" hidden="1">
      <c r="A226" s="140">
        <v>4</v>
      </c>
      <c r="B226" s="141"/>
      <c r="C226" s="105">
        <f t="shared" si="37"/>
        <v>0</v>
      </c>
      <c r="D226" s="83"/>
      <c r="E226" s="83"/>
      <c r="F226" s="143"/>
      <c r="G226" s="84"/>
      <c r="H226" s="105">
        <f t="shared" si="38"/>
        <v>0</v>
      </c>
      <c r="I226" s="83"/>
      <c r="J226" s="83"/>
      <c r="K226" s="143"/>
      <c r="L226" s="84"/>
      <c r="M226" s="105">
        <f t="shared" si="39"/>
        <v>0</v>
      </c>
      <c r="N226" s="83"/>
      <c r="O226" s="83"/>
      <c r="P226" s="83">
        <f t="shared" si="40"/>
        <v>0</v>
      </c>
      <c r="Q226" s="84"/>
    </row>
    <row r="227" spans="1:20" ht="15.75" hidden="1">
      <c r="A227" s="140">
        <v>5</v>
      </c>
      <c r="B227" s="141"/>
      <c r="C227" s="105">
        <f t="shared" si="37"/>
        <v>0</v>
      </c>
      <c r="D227" s="83"/>
      <c r="E227" s="83"/>
      <c r="F227" s="143"/>
      <c r="G227" s="84"/>
      <c r="H227" s="105">
        <f t="shared" si="38"/>
        <v>0</v>
      </c>
      <c r="I227" s="83"/>
      <c r="J227" s="83"/>
      <c r="K227" s="143"/>
      <c r="L227" s="84"/>
      <c r="M227" s="105">
        <f t="shared" si="39"/>
        <v>0</v>
      </c>
      <c r="N227" s="83"/>
      <c r="O227" s="83"/>
      <c r="P227" s="83">
        <f t="shared" si="40"/>
        <v>0</v>
      </c>
      <c r="Q227" s="84"/>
      <c r="T227" s="2" t="s">
        <v>80</v>
      </c>
    </row>
    <row r="228" spans="1:17" ht="15.75" hidden="1">
      <c r="A228" s="140">
        <v>6</v>
      </c>
      <c r="B228" s="141"/>
      <c r="C228" s="105">
        <f t="shared" si="37"/>
        <v>0</v>
      </c>
      <c r="D228" s="83"/>
      <c r="E228" s="83"/>
      <c r="F228" s="143"/>
      <c r="G228" s="84"/>
      <c r="H228" s="105">
        <f t="shared" si="38"/>
        <v>0</v>
      </c>
      <c r="I228" s="83"/>
      <c r="J228" s="83"/>
      <c r="K228" s="143"/>
      <c r="L228" s="84"/>
      <c r="M228" s="105">
        <f t="shared" si="39"/>
        <v>0</v>
      </c>
      <c r="N228" s="83"/>
      <c r="O228" s="83"/>
      <c r="P228" s="83">
        <f>F228+K228</f>
        <v>0</v>
      </c>
      <c r="Q228" s="84"/>
    </row>
    <row r="229" spans="1:23" ht="15.75" hidden="1">
      <c r="A229" s="140">
        <v>7</v>
      </c>
      <c r="B229" s="141"/>
      <c r="C229" s="105">
        <f t="shared" si="37"/>
        <v>0</v>
      </c>
      <c r="D229" s="83"/>
      <c r="E229" s="83"/>
      <c r="F229" s="143"/>
      <c r="G229" s="84"/>
      <c r="H229" s="105">
        <f t="shared" si="38"/>
        <v>0</v>
      </c>
      <c r="I229" s="83"/>
      <c r="J229" s="83"/>
      <c r="K229" s="143"/>
      <c r="L229" s="84"/>
      <c r="M229" s="105">
        <f t="shared" si="39"/>
        <v>0</v>
      </c>
      <c r="N229" s="83"/>
      <c r="O229" s="83"/>
      <c r="P229" s="83">
        <f t="shared" si="40"/>
        <v>0</v>
      </c>
      <c r="Q229" s="84"/>
      <c r="T229" s="2" t="s">
        <v>78</v>
      </c>
      <c r="U229" s="2" t="s">
        <v>79</v>
      </c>
      <c r="W229" s="2" t="s">
        <v>92</v>
      </c>
    </row>
    <row r="230" spans="1:17" ht="15.75" hidden="1">
      <c r="A230" s="140">
        <v>8</v>
      </c>
      <c r="B230" s="141"/>
      <c r="C230" s="105">
        <f>SUM(D230:G230)</f>
        <v>0</v>
      </c>
      <c r="D230" s="83"/>
      <c r="E230" s="83"/>
      <c r="F230" s="143"/>
      <c r="G230" s="84"/>
      <c r="H230" s="105">
        <f>SUM(I230:L230)</f>
        <v>0</v>
      </c>
      <c r="I230" s="83"/>
      <c r="J230" s="83"/>
      <c r="K230" s="143"/>
      <c r="L230" s="84"/>
      <c r="M230" s="105">
        <f>SUM(N230:Q230)</f>
        <v>0</v>
      </c>
      <c r="N230" s="83"/>
      <c r="O230" s="83"/>
      <c r="P230" s="83">
        <f>F230+K230</f>
        <v>0</v>
      </c>
      <c r="Q230" s="84"/>
    </row>
    <row r="231" spans="1:17" ht="13.5" customHeight="1" hidden="1">
      <c r="A231" s="140">
        <v>9</v>
      </c>
      <c r="B231" s="141"/>
      <c r="C231" s="105">
        <f>SUM(D231:G231)</f>
        <v>0</v>
      </c>
      <c r="D231" s="83"/>
      <c r="E231" s="83"/>
      <c r="F231" s="143"/>
      <c r="G231" s="84"/>
      <c r="H231" s="105">
        <f>SUM(I231:L231)</f>
        <v>0</v>
      </c>
      <c r="I231" s="83"/>
      <c r="J231" s="83"/>
      <c r="K231" s="143"/>
      <c r="L231" s="84"/>
      <c r="M231" s="105">
        <f>SUM(N231:Q231)</f>
        <v>0</v>
      </c>
      <c r="N231" s="83"/>
      <c r="O231" s="83"/>
      <c r="P231" s="83">
        <f>F231+K231</f>
        <v>0</v>
      </c>
      <c r="Q231" s="84"/>
    </row>
    <row r="232" spans="1:17" ht="15.75" hidden="1">
      <c r="A232" s="140">
        <v>10</v>
      </c>
      <c r="B232" s="141"/>
      <c r="C232" s="105">
        <f>SUM(D232:G232)</f>
        <v>0</v>
      </c>
      <c r="D232" s="83"/>
      <c r="E232" s="83"/>
      <c r="F232" s="143"/>
      <c r="G232" s="84"/>
      <c r="H232" s="105">
        <f>SUM(I232:L232)</f>
        <v>0</v>
      </c>
      <c r="I232" s="83"/>
      <c r="J232" s="83"/>
      <c r="K232" s="143"/>
      <c r="L232" s="84"/>
      <c r="M232" s="105">
        <f>SUM(N232:Q232)</f>
        <v>0</v>
      </c>
      <c r="N232" s="83"/>
      <c r="O232" s="83"/>
      <c r="P232" s="83">
        <f>F232+K232</f>
        <v>0</v>
      </c>
      <c r="Q232" s="84"/>
    </row>
    <row r="233" spans="1:17" ht="15.75" hidden="1">
      <c r="A233" s="140">
        <v>10</v>
      </c>
      <c r="B233" s="141"/>
      <c r="C233" s="105">
        <f t="shared" si="37"/>
        <v>0</v>
      </c>
      <c r="D233" s="83"/>
      <c r="E233" s="83"/>
      <c r="F233" s="143"/>
      <c r="G233" s="84"/>
      <c r="H233" s="105">
        <f t="shared" si="38"/>
        <v>0</v>
      </c>
      <c r="I233" s="83"/>
      <c r="J233" s="83"/>
      <c r="K233" s="143"/>
      <c r="L233" s="84"/>
      <c r="M233" s="105">
        <f t="shared" si="39"/>
        <v>0</v>
      </c>
      <c r="N233" s="83"/>
      <c r="O233" s="83"/>
      <c r="P233" s="83">
        <f t="shared" si="40"/>
        <v>0</v>
      </c>
      <c r="Q233" s="84"/>
    </row>
    <row r="234" spans="1:17" ht="13.5" thickBot="1">
      <c r="A234" s="164" t="s">
        <v>46</v>
      </c>
      <c r="B234" s="164"/>
      <c r="C234" s="85"/>
      <c r="D234" s="85"/>
      <c r="E234" s="85"/>
      <c r="F234" s="85"/>
      <c r="G234" s="85"/>
      <c r="H234" s="85"/>
      <c r="I234" s="85"/>
      <c r="J234" s="85"/>
      <c r="K234" s="85"/>
      <c r="L234" s="85"/>
      <c r="M234" s="85"/>
      <c r="N234" s="85"/>
      <c r="O234" s="85"/>
      <c r="P234" s="85"/>
      <c r="Q234" s="85"/>
    </row>
    <row r="235" spans="1:17" ht="16.5" thickBot="1">
      <c r="A235" s="41"/>
      <c r="B235" s="42" t="s">
        <v>8</v>
      </c>
      <c r="C235" s="106">
        <f aca="true" t="shared" si="41" ref="C235:L235">SUM(C223:C233)</f>
        <v>3.420721</v>
      </c>
      <c r="D235" s="106">
        <f t="shared" si="41"/>
        <v>0</v>
      </c>
      <c r="E235" s="106">
        <f t="shared" si="41"/>
        <v>0</v>
      </c>
      <c r="F235" s="106">
        <f t="shared" si="41"/>
        <v>3.420721</v>
      </c>
      <c r="G235" s="107">
        <f t="shared" si="41"/>
        <v>0</v>
      </c>
      <c r="H235" s="106">
        <f t="shared" si="41"/>
        <v>3.512457</v>
      </c>
      <c r="I235" s="106">
        <f t="shared" si="41"/>
        <v>0</v>
      </c>
      <c r="J235" s="106">
        <f t="shared" si="41"/>
        <v>0</v>
      </c>
      <c r="K235" s="106">
        <f t="shared" si="41"/>
        <v>3.512457</v>
      </c>
      <c r="L235" s="107">
        <f t="shared" si="41"/>
        <v>0</v>
      </c>
      <c r="M235" s="106">
        <f>SUM(M223:M233)</f>
        <v>6.933178</v>
      </c>
      <c r="N235" s="106">
        <f>SUM(N223:N233)</f>
        <v>0</v>
      </c>
      <c r="O235" s="106">
        <f>SUM(O223:O233)</f>
        <v>0</v>
      </c>
      <c r="P235" s="106">
        <f>SUM(P223:P233)</f>
        <v>6.933178</v>
      </c>
      <c r="Q235" s="107">
        <f>SUM(Q223:Q233)</f>
        <v>0</v>
      </c>
    </row>
    <row r="236" spans="8:17" ht="12.75">
      <c r="H236" s="39"/>
      <c r="I236" s="39"/>
      <c r="J236" s="39"/>
      <c r="K236" s="39"/>
      <c r="L236" s="39"/>
      <c r="M236" s="39"/>
      <c r="N236" s="39"/>
      <c r="O236" s="39"/>
      <c r="P236" s="39"/>
      <c r="Q236" s="39"/>
    </row>
    <row r="237" spans="2:20" ht="16.5" thickBot="1">
      <c r="B237" s="34" t="s">
        <v>65</v>
      </c>
      <c r="H237" s="39"/>
      <c r="I237" s="39"/>
      <c r="J237" s="39"/>
      <c r="K237" s="39"/>
      <c r="L237" s="39"/>
      <c r="M237" s="39"/>
      <c r="N237" s="39"/>
      <c r="O237" s="39"/>
      <c r="P237" s="39"/>
      <c r="Q237" s="39"/>
      <c r="T237" s="2" t="s">
        <v>134</v>
      </c>
    </row>
    <row r="238" spans="1:20" ht="31.5">
      <c r="A238" s="35" t="s">
        <v>7</v>
      </c>
      <c r="B238" s="36" t="s">
        <v>63</v>
      </c>
      <c r="C238" s="8" t="s">
        <v>2</v>
      </c>
      <c r="D238" s="8" t="s">
        <v>9</v>
      </c>
      <c r="E238" s="8" t="s">
        <v>10</v>
      </c>
      <c r="F238" s="8" t="s">
        <v>11</v>
      </c>
      <c r="G238" s="9" t="s">
        <v>12</v>
      </c>
      <c r="H238" s="8" t="s">
        <v>2</v>
      </c>
      <c r="I238" s="8" t="s">
        <v>9</v>
      </c>
      <c r="J238" s="8" t="s">
        <v>10</v>
      </c>
      <c r="K238" s="8" t="s">
        <v>11</v>
      </c>
      <c r="L238" s="9" t="s">
        <v>12</v>
      </c>
      <c r="M238" s="8" t="s">
        <v>2</v>
      </c>
      <c r="N238" s="8" t="s">
        <v>9</v>
      </c>
      <c r="O238" s="8" t="s">
        <v>10</v>
      </c>
      <c r="P238" s="8" t="s">
        <v>11</v>
      </c>
      <c r="Q238" s="9" t="s">
        <v>12</v>
      </c>
      <c r="T238" s="2" t="s">
        <v>77</v>
      </c>
    </row>
    <row r="239" spans="1:23" ht="31.5">
      <c r="A239" s="43">
        <v>1</v>
      </c>
      <c r="B239" s="44" t="s">
        <v>132</v>
      </c>
      <c r="C239" s="105">
        <f>SUM(D239:G239)</f>
        <v>12.4854</v>
      </c>
      <c r="D239" s="142">
        <v>12.4854</v>
      </c>
      <c r="E239" s="150"/>
      <c r="F239" s="150"/>
      <c r="G239" s="144"/>
      <c r="H239" s="105">
        <f>SUM(I239:L239)</f>
        <v>11.5895</v>
      </c>
      <c r="I239" s="142">
        <v>11.5895</v>
      </c>
      <c r="J239" s="150"/>
      <c r="K239" s="150"/>
      <c r="L239" s="144"/>
      <c r="M239" s="105">
        <f>SUM(N239:Q239)</f>
        <v>24.0749</v>
      </c>
      <c r="N239" s="83">
        <f>D239+I239</f>
        <v>24.0749</v>
      </c>
      <c r="O239" s="83"/>
      <c r="P239" s="83"/>
      <c r="Q239" s="84"/>
      <c r="T239" s="2" t="s">
        <v>78</v>
      </c>
      <c r="U239" s="2" t="s">
        <v>79</v>
      </c>
      <c r="W239" s="2" t="s">
        <v>92</v>
      </c>
    </row>
    <row r="240" spans="1:17" ht="15.75">
      <c r="A240" s="45">
        <v>2</v>
      </c>
      <c r="B240" s="141" t="s">
        <v>82</v>
      </c>
      <c r="C240" s="105">
        <f>SUM(D240:G240)</f>
        <v>1.7324</v>
      </c>
      <c r="D240" s="143"/>
      <c r="E240" s="151"/>
      <c r="F240" s="151">
        <v>1.7324</v>
      </c>
      <c r="G240" s="158"/>
      <c r="H240" s="105">
        <f>SUM(I240:L240)</f>
        <v>1.3957</v>
      </c>
      <c r="I240" s="143"/>
      <c r="J240" s="151"/>
      <c r="K240" s="151">
        <v>1.3957</v>
      </c>
      <c r="L240" s="158"/>
      <c r="M240" s="105">
        <f>SUM(N240:Q240)</f>
        <v>3.1281</v>
      </c>
      <c r="N240" s="83"/>
      <c r="O240" s="83"/>
      <c r="P240" s="83">
        <f>F240+K240</f>
        <v>3.1281</v>
      </c>
      <c r="Q240" s="84"/>
    </row>
    <row r="241" spans="1:17" ht="47.25">
      <c r="A241" s="45">
        <v>3</v>
      </c>
      <c r="B241" s="160" t="s">
        <v>95</v>
      </c>
      <c r="C241" s="105">
        <f>SUM(D241:G241)</f>
        <v>1.1466</v>
      </c>
      <c r="D241" s="143"/>
      <c r="E241" s="151"/>
      <c r="F241" s="151">
        <v>1.1466</v>
      </c>
      <c r="G241" s="158"/>
      <c r="H241" s="105">
        <f>SUM(I241:L241)</f>
        <v>0.63</v>
      </c>
      <c r="I241" s="143"/>
      <c r="J241" s="151"/>
      <c r="K241" s="151">
        <v>0.63</v>
      </c>
      <c r="L241" s="158"/>
      <c r="M241" s="105">
        <f>SUM(N241:Q241)</f>
        <v>1.7766000000000002</v>
      </c>
      <c r="N241" s="83"/>
      <c r="O241" s="83"/>
      <c r="P241" s="83">
        <f>F241+K241</f>
        <v>1.7766000000000002</v>
      </c>
      <c r="Q241" s="84"/>
    </row>
    <row r="242" spans="1:17" ht="15.75">
      <c r="A242" s="45">
        <v>4</v>
      </c>
      <c r="B242" s="141" t="s">
        <v>90</v>
      </c>
      <c r="C242" s="105">
        <f>SUM(D242:G242)</f>
        <v>0.037</v>
      </c>
      <c r="D242" s="143"/>
      <c r="E242" s="151"/>
      <c r="F242" s="151"/>
      <c r="G242" s="158">
        <v>0.037</v>
      </c>
      <c r="H242" s="105">
        <f>SUM(I242:L242)</f>
        <v>0.043</v>
      </c>
      <c r="I242" s="143"/>
      <c r="J242" s="151"/>
      <c r="K242" s="151"/>
      <c r="L242" s="158">
        <v>0.043</v>
      </c>
      <c r="M242" s="105">
        <f>SUM(N242:Q242)</f>
        <v>0.07999999999999999</v>
      </c>
      <c r="N242" s="83"/>
      <c r="O242" s="83"/>
      <c r="P242" s="83"/>
      <c r="Q242" s="158">
        <f>G242+L242</f>
        <v>0.07999999999999999</v>
      </c>
    </row>
    <row r="243" spans="1:17" ht="15.75">
      <c r="A243" s="45">
        <v>5</v>
      </c>
      <c r="B243" s="141" t="s">
        <v>99</v>
      </c>
      <c r="C243" s="105">
        <f>SUM(D243:G243)</f>
        <v>0.3825</v>
      </c>
      <c r="D243" s="143"/>
      <c r="E243" s="151"/>
      <c r="F243" s="151">
        <v>0.3825</v>
      </c>
      <c r="G243" s="158"/>
      <c r="H243" s="105">
        <f>SUM(I243:L243)</f>
        <v>0.363</v>
      </c>
      <c r="I243" s="143"/>
      <c r="J243" s="151"/>
      <c r="K243" s="151">
        <v>0.363</v>
      </c>
      <c r="L243" s="158"/>
      <c r="M243" s="105">
        <f>SUM(N243:Q243)</f>
        <v>0.7455</v>
      </c>
      <c r="N243" s="83"/>
      <c r="O243" s="83"/>
      <c r="P243" s="83">
        <f>F243+K243</f>
        <v>0.7455</v>
      </c>
      <c r="Q243" s="84"/>
    </row>
    <row r="244" spans="1:17" ht="13.5" thickBot="1">
      <c r="A244" s="165" t="s">
        <v>46</v>
      </c>
      <c r="B244" s="165"/>
      <c r="C244" s="85"/>
      <c r="D244" s="85"/>
      <c r="E244" s="85"/>
      <c r="F244" s="85"/>
      <c r="G244" s="85"/>
      <c r="H244" s="85"/>
      <c r="I244" s="85"/>
      <c r="J244" s="85"/>
      <c r="K244" s="85"/>
      <c r="L244" s="85"/>
      <c r="M244" s="85"/>
      <c r="N244" s="85"/>
      <c r="O244" s="85"/>
      <c r="P244" s="85"/>
      <c r="Q244" s="85"/>
    </row>
    <row r="245" spans="1:17" ht="16.5" thickBot="1">
      <c r="A245" s="41"/>
      <c r="B245" s="42" t="s">
        <v>8</v>
      </c>
      <c r="C245" s="108">
        <f aca="true" t="shared" si="42" ref="C245:L245">SUM(C239:C243)</f>
        <v>15.783900000000001</v>
      </c>
      <c r="D245" s="108">
        <f t="shared" si="42"/>
        <v>12.4854</v>
      </c>
      <c r="E245" s="108">
        <f t="shared" si="42"/>
        <v>0</v>
      </c>
      <c r="F245" s="108">
        <f t="shared" si="42"/>
        <v>3.2615</v>
      </c>
      <c r="G245" s="109">
        <f t="shared" si="42"/>
        <v>0.037</v>
      </c>
      <c r="H245" s="108">
        <f t="shared" si="42"/>
        <v>14.021199999999999</v>
      </c>
      <c r="I245" s="108">
        <f t="shared" si="42"/>
        <v>11.5895</v>
      </c>
      <c r="J245" s="108">
        <f t="shared" si="42"/>
        <v>0</v>
      </c>
      <c r="K245" s="108">
        <f t="shared" si="42"/>
        <v>2.3887</v>
      </c>
      <c r="L245" s="109">
        <f t="shared" si="42"/>
        <v>0.043</v>
      </c>
      <c r="M245" s="108">
        <f>SUM(M239:M243)</f>
        <v>29.805099999999996</v>
      </c>
      <c r="N245" s="108">
        <f>SUM(N239:N243)</f>
        <v>24.0749</v>
      </c>
      <c r="O245" s="108">
        <f>SUM(O239:O243)</f>
        <v>0</v>
      </c>
      <c r="P245" s="108">
        <f>SUM(P239:P243)</f>
        <v>5.6502</v>
      </c>
      <c r="Q245" s="109">
        <f>SUM(Q239:Q243)</f>
        <v>0.07999999999999999</v>
      </c>
    </row>
    <row r="246" spans="8:17" ht="12.75">
      <c r="H246" s="39"/>
      <c r="I246" s="39"/>
      <c r="J246" s="39"/>
      <c r="K246" s="39"/>
      <c r="L246" s="39"/>
      <c r="M246" s="39"/>
      <c r="N246" s="39"/>
      <c r="O246" s="39"/>
      <c r="P246" s="39"/>
      <c r="Q246" s="39"/>
    </row>
    <row r="247" spans="2:17" ht="16.5" thickBot="1">
      <c r="B247" s="34" t="s">
        <v>67</v>
      </c>
      <c r="H247" s="39"/>
      <c r="I247" s="39"/>
      <c r="J247" s="39"/>
      <c r="K247" s="39"/>
      <c r="L247" s="39"/>
      <c r="M247" s="39"/>
      <c r="N247" s="39"/>
      <c r="O247" s="39"/>
      <c r="P247" s="39"/>
      <c r="Q247" s="39"/>
    </row>
    <row r="248" spans="1:17" ht="31.5">
      <c r="A248" s="35" t="s">
        <v>7</v>
      </c>
      <c r="B248" s="36" t="s">
        <v>64</v>
      </c>
      <c r="C248" s="8" t="s">
        <v>2</v>
      </c>
      <c r="D248" s="8" t="s">
        <v>9</v>
      </c>
      <c r="E248" s="8" t="s">
        <v>10</v>
      </c>
      <c r="F248" s="8" t="s">
        <v>11</v>
      </c>
      <c r="G248" s="9" t="s">
        <v>12</v>
      </c>
      <c r="H248" s="8" t="s">
        <v>2</v>
      </c>
      <c r="I248" s="8" t="s">
        <v>9</v>
      </c>
      <c r="J248" s="8" t="s">
        <v>10</v>
      </c>
      <c r="K248" s="8" t="s">
        <v>11</v>
      </c>
      <c r="L248" s="9" t="s">
        <v>12</v>
      </c>
      <c r="M248" s="8" t="s">
        <v>2</v>
      </c>
      <c r="N248" s="8" t="s">
        <v>9</v>
      </c>
      <c r="O248" s="8" t="s">
        <v>10</v>
      </c>
      <c r="P248" s="8" t="s">
        <v>11</v>
      </c>
      <c r="Q248" s="9" t="s">
        <v>12</v>
      </c>
    </row>
    <row r="249" spans="1:17" ht="15.75">
      <c r="A249" s="37"/>
      <c r="B249" s="38" t="s">
        <v>84</v>
      </c>
      <c r="C249" s="105">
        <f>SUM(D249:G249)</f>
        <v>230.2321</v>
      </c>
      <c r="D249" s="142">
        <f>D214</f>
        <v>65.171</v>
      </c>
      <c r="E249" s="142"/>
      <c r="F249" s="142">
        <f>F214</f>
        <v>86.3358</v>
      </c>
      <c r="G249" s="158">
        <f>G214</f>
        <v>78.7253</v>
      </c>
      <c r="H249" s="105">
        <f>SUM(I249:L249)</f>
        <v>238.08089999999999</v>
      </c>
      <c r="I249" s="142">
        <f>I214</f>
        <v>67.389</v>
      </c>
      <c r="J249" s="142">
        <f>J214</f>
        <v>0</v>
      </c>
      <c r="K249" s="142">
        <f>K214</f>
        <v>88.809</v>
      </c>
      <c r="L249" s="158">
        <f>L214</f>
        <v>81.8829</v>
      </c>
      <c r="M249" s="105">
        <f>SUM(N249:Q249)</f>
        <v>468.313</v>
      </c>
      <c r="N249" s="83">
        <f>N214</f>
        <v>132.56</v>
      </c>
      <c r="O249" s="83"/>
      <c r="P249" s="83">
        <f>P214</f>
        <v>175.1448</v>
      </c>
      <c r="Q249" s="84">
        <f>Q214</f>
        <v>160.6082</v>
      </c>
    </row>
    <row r="250" spans="1:17" ht="15.75">
      <c r="A250" s="37"/>
      <c r="B250" s="38"/>
      <c r="C250" s="105">
        <f>SUM(D250:G250)</f>
        <v>0</v>
      </c>
      <c r="D250" s="83"/>
      <c r="E250" s="83"/>
      <c r="F250" s="83"/>
      <c r="G250" s="84"/>
      <c r="H250" s="105">
        <f>SUM(I250:L250)</f>
        <v>0</v>
      </c>
      <c r="I250" s="83"/>
      <c r="J250" s="83"/>
      <c r="K250" s="83"/>
      <c r="L250" s="84"/>
      <c r="M250" s="105">
        <f>SUM(N250:Q250)</f>
        <v>0</v>
      </c>
      <c r="N250" s="83"/>
      <c r="O250" s="83"/>
      <c r="P250" s="83"/>
      <c r="Q250" s="84"/>
    </row>
    <row r="251" spans="1:17" ht="15.75">
      <c r="A251" s="37"/>
      <c r="B251" s="38"/>
      <c r="C251" s="105">
        <f>SUM(D251:G251)</f>
        <v>0</v>
      </c>
      <c r="D251" s="83"/>
      <c r="E251" s="83"/>
      <c r="F251" s="83"/>
      <c r="G251" s="84"/>
      <c r="H251" s="105">
        <f>SUM(I251:L251)</f>
        <v>0</v>
      </c>
      <c r="I251" s="83"/>
      <c r="J251" s="83"/>
      <c r="K251" s="83"/>
      <c r="L251" s="84"/>
      <c r="M251" s="105">
        <f>SUM(N251:Q251)</f>
        <v>0</v>
      </c>
      <c r="N251" s="83"/>
      <c r="O251" s="83"/>
      <c r="P251" s="83"/>
      <c r="Q251" s="84"/>
    </row>
    <row r="252" spans="1:17" ht="13.5" thickBot="1">
      <c r="A252" s="165" t="s">
        <v>46</v>
      </c>
      <c r="B252" s="165"/>
      <c r="C252" s="85"/>
      <c r="D252" s="85"/>
      <c r="E252" s="85"/>
      <c r="F252" s="85"/>
      <c r="G252" s="85"/>
      <c r="H252" s="85"/>
      <c r="I252" s="85"/>
      <c r="J252" s="85"/>
      <c r="K252" s="85"/>
      <c r="L252" s="85"/>
      <c r="M252" s="85"/>
      <c r="N252" s="85"/>
      <c r="O252" s="85"/>
      <c r="P252" s="85"/>
      <c r="Q252" s="85"/>
    </row>
    <row r="253" spans="1:17" ht="16.5" thickBot="1">
      <c r="A253" s="41"/>
      <c r="B253" s="42" t="s">
        <v>8</v>
      </c>
      <c r="C253" s="110">
        <f aca="true" t="shared" si="43" ref="C253:L253">SUM(C249:C251)</f>
        <v>230.2321</v>
      </c>
      <c r="D253" s="110">
        <f t="shared" si="43"/>
        <v>65.171</v>
      </c>
      <c r="E253" s="110">
        <f t="shared" si="43"/>
        <v>0</v>
      </c>
      <c r="F253" s="110">
        <f t="shared" si="43"/>
        <v>86.3358</v>
      </c>
      <c r="G253" s="111">
        <f t="shared" si="43"/>
        <v>78.7253</v>
      </c>
      <c r="H253" s="110">
        <f t="shared" si="43"/>
        <v>238.08089999999999</v>
      </c>
      <c r="I253" s="110">
        <f t="shared" si="43"/>
        <v>67.389</v>
      </c>
      <c r="J253" s="110">
        <f t="shared" si="43"/>
        <v>0</v>
      </c>
      <c r="K253" s="110">
        <f t="shared" si="43"/>
        <v>88.809</v>
      </c>
      <c r="L253" s="111">
        <f t="shared" si="43"/>
        <v>81.8829</v>
      </c>
      <c r="M253" s="110">
        <f>SUM(M249:M251)</f>
        <v>468.313</v>
      </c>
      <c r="N253" s="110">
        <f>SUM(N249:N251)</f>
        <v>132.56</v>
      </c>
      <c r="O253" s="110">
        <f>SUM(O249:O251)</f>
        <v>0</v>
      </c>
      <c r="P253" s="110">
        <f>SUM(P249:P251)</f>
        <v>175.1448</v>
      </c>
      <c r="Q253" s="111">
        <f>SUM(Q249:Q251)</f>
        <v>160.6082</v>
      </c>
    </row>
  </sheetData>
  <sheetProtection password="FA9C" sheet="1" objects="1" scenarios="1" formatColumns="0" formatRows="0"/>
  <protectedRanges>
    <protectedRange sqref="T11 V11:V12 I14:L17 I19:L20 E11 G11:G12 D14:G17 S14:V17 A57:B59 X22:AA24 I22:L24 J11 O11 Q11:Q12 N14:Q17 N19:Q20 N22:Q24 S22:V24 L11:L12 D19:G20 D22:G24 Y11 AA11:AA12 X14:AA17 S19:V20 X19:AA20 A31:B41 A47:B51" name="Диапазон1"/>
  </protectedRanges>
  <mergeCells count="43">
    <mergeCell ref="A116:B116"/>
    <mergeCell ref="A124:B124"/>
    <mergeCell ref="H5:L5"/>
    <mergeCell ref="M5:Q5"/>
    <mergeCell ref="A69:A70"/>
    <mergeCell ref="B69:B70"/>
    <mergeCell ref="C69:G69"/>
    <mergeCell ref="H69:L69"/>
    <mergeCell ref="Z1:AA1"/>
    <mergeCell ref="A3:AA3"/>
    <mergeCell ref="W5:AA5"/>
    <mergeCell ref="A5:A6"/>
    <mergeCell ref="B5:B6"/>
    <mergeCell ref="Z2:AA2"/>
    <mergeCell ref="R5:V5"/>
    <mergeCell ref="B135:B136"/>
    <mergeCell ref="C135:G135"/>
    <mergeCell ref="H135:L135"/>
    <mergeCell ref="M135:Q135"/>
    <mergeCell ref="R135:V135"/>
    <mergeCell ref="A42:B42"/>
    <mergeCell ref="A52:B52"/>
    <mergeCell ref="A60:B60"/>
    <mergeCell ref="M69:Q69"/>
    <mergeCell ref="A106:B106"/>
    <mergeCell ref="W135:AA135"/>
    <mergeCell ref="AB135:AF135"/>
    <mergeCell ref="A172:B172"/>
    <mergeCell ref="A182:B182"/>
    <mergeCell ref="A190:B190"/>
    <mergeCell ref="C5:G5"/>
    <mergeCell ref="R69:V69"/>
    <mergeCell ref="W69:AA69"/>
    <mergeCell ref="AB69:AF69"/>
    <mergeCell ref="A135:A136"/>
    <mergeCell ref="M197:Q197"/>
    <mergeCell ref="A234:B234"/>
    <mergeCell ref="A244:B244"/>
    <mergeCell ref="A252:B252"/>
    <mergeCell ref="A197:A198"/>
    <mergeCell ref="B197:B198"/>
    <mergeCell ref="C197:G197"/>
    <mergeCell ref="H197:L197"/>
  </mergeCells>
  <hyperlinks>
    <hyperlink ref="A52:B52" location="'Баланс энергии'!A36" display="Добавить"/>
    <hyperlink ref="A60:B60" location="'Баланс энергии'!A36" display="Добавить"/>
    <hyperlink ref="A106:B106" location="'Баланс энергии'!A30" display="Добавить"/>
    <hyperlink ref="A116:B116" location="'Баланс энергии'!A36" display="Добавить"/>
    <hyperlink ref="A124:B124" location="'Баланс энергии'!A36" display="Добавить"/>
    <hyperlink ref="A172:B172" location="'Баланс энергии'!A30" display="Добавить"/>
    <hyperlink ref="A182:B182" location="'Баланс энергии'!A36" display="Добавить"/>
    <hyperlink ref="A190:B190" location="'Баланс энергии'!A36" display="Добавить"/>
    <hyperlink ref="A244:B244" location="'Баланс энергии'!A36" display="Добавить"/>
    <hyperlink ref="A252:B252" location="'Баланс энергии'!A36" display="Добавить"/>
    <hyperlink ref="A42:B42" location="'Баланс энергии'!A30" display="Добавить"/>
    <hyperlink ref="A234:B234" location="'Баланс энергии'!A30" display="Добавить"/>
  </hyperlinks>
  <printOptions/>
  <pageMargins left="0.15748031496062992" right="0.35433070866141736" top="0.3937007874015748" bottom="0.3937007874015748" header="0.5118110236220472" footer="0"/>
  <pageSetup horizontalDpi="600" verticalDpi="600" orientation="landscape" paperSize="9" scale="42" r:id="rId1"/>
  <rowBreaks count="3" manualBreakCount="3">
    <brk id="67" max="255" man="1"/>
    <brk id="131" max="31" man="1"/>
    <brk id="19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/>
  <dimension ref="A1:AF248"/>
  <sheetViews>
    <sheetView view="pageBreakPreview" zoomScale="80" zoomScaleNormal="75" zoomScaleSheetLayoutView="80" zoomScalePageLayoutView="0" workbookViewId="0" topLeftCell="A1">
      <selection activeCell="AB211" sqref="AB211"/>
    </sheetView>
  </sheetViews>
  <sheetFormatPr defaultColWidth="9.00390625" defaultRowHeight="12.75"/>
  <cols>
    <col min="1" max="1" width="5.375" style="2" customWidth="1"/>
    <col min="2" max="2" width="33.875" style="2" customWidth="1"/>
    <col min="3" max="27" width="10.25390625" style="2" customWidth="1"/>
    <col min="28" max="28" width="10.875" style="2" customWidth="1"/>
    <col min="29" max="29" width="10.625" style="2" bestFit="1" customWidth="1"/>
    <col min="30" max="30" width="9.125" style="2" customWidth="1"/>
    <col min="31" max="31" width="10.125" style="2" customWidth="1"/>
    <col min="32" max="32" width="10.75390625" style="2" customWidth="1"/>
    <col min="33" max="16384" width="9.125" style="2" customWidth="1"/>
  </cols>
  <sheetData>
    <row r="1" spans="11:27" ht="15.75">
      <c r="K1" s="176"/>
      <c r="L1" s="176"/>
      <c r="Z1" s="176" t="s">
        <v>45</v>
      </c>
      <c r="AA1" s="176"/>
    </row>
    <row r="2" spans="1:27" ht="15.75">
      <c r="A2" s="3"/>
      <c r="B2" s="4"/>
      <c r="C2" s="5"/>
      <c r="D2" s="5"/>
      <c r="E2" s="5"/>
      <c r="F2" s="5"/>
      <c r="G2" s="5"/>
      <c r="H2" s="5"/>
      <c r="I2" s="5"/>
      <c r="J2" s="156"/>
      <c r="K2" s="5"/>
      <c r="L2" s="46"/>
      <c r="Z2" s="5"/>
      <c r="AA2" s="46" t="s">
        <v>25</v>
      </c>
    </row>
    <row r="3" spans="1:12" ht="25.5" customHeight="1">
      <c r="A3" s="171" t="s">
        <v>85</v>
      </c>
      <c r="B3" s="171"/>
      <c r="C3" s="171"/>
      <c r="D3" s="171"/>
      <c r="E3" s="171"/>
      <c r="F3" s="171"/>
      <c r="G3" s="171"/>
      <c r="H3" s="171"/>
      <c r="I3" s="171"/>
      <c r="J3" s="171"/>
      <c r="K3" s="171"/>
      <c r="L3" s="171"/>
    </row>
    <row r="4" spans="1:12" ht="13.5" thickBot="1">
      <c r="A4" s="5"/>
      <c r="B4" s="6"/>
      <c r="C4" s="5"/>
      <c r="D4" s="5"/>
      <c r="E4" s="5"/>
      <c r="F4" s="5"/>
      <c r="G4" s="5"/>
      <c r="H4" s="5"/>
      <c r="I4" s="5"/>
      <c r="J4" s="5"/>
      <c r="K4" s="5"/>
      <c r="L4" s="5"/>
    </row>
    <row r="5" spans="1:27" s="1" customFormat="1" ht="38.25" customHeight="1">
      <c r="A5" s="161" t="s">
        <v>19</v>
      </c>
      <c r="B5" s="174" t="s">
        <v>1</v>
      </c>
      <c r="C5" s="161" t="s">
        <v>97</v>
      </c>
      <c r="D5" s="162"/>
      <c r="E5" s="162"/>
      <c r="F5" s="162"/>
      <c r="G5" s="163"/>
      <c r="H5" s="161" t="s">
        <v>100</v>
      </c>
      <c r="I5" s="162"/>
      <c r="J5" s="162"/>
      <c r="K5" s="162"/>
      <c r="L5" s="163"/>
      <c r="M5" s="161" t="s">
        <v>103</v>
      </c>
      <c r="N5" s="162"/>
      <c r="O5" s="162"/>
      <c r="P5" s="162"/>
      <c r="Q5" s="163"/>
      <c r="R5" s="161" t="s">
        <v>104</v>
      </c>
      <c r="S5" s="162"/>
      <c r="T5" s="162"/>
      <c r="U5" s="162"/>
      <c r="V5" s="163"/>
      <c r="W5" s="161" t="s">
        <v>101</v>
      </c>
      <c r="X5" s="162"/>
      <c r="Y5" s="162"/>
      <c r="Z5" s="162"/>
      <c r="AA5" s="163"/>
    </row>
    <row r="6" spans="1:27" s="1" customFormat="1" ht="16.5" thickBot="1">
      <c r="A6" s="166"/>
      <c r="B6" s="175"/>
      <c r="C6" s="10" t="s">
        <v>2</v>
      </c>
      <c r="D6" s="11" t="s">
        <v>9</v>
      </c>
      <c r="E6" s="11" t="s">
        <v>10</v>
      </c>
      <c r="F6" s="11" t="s">
        <v>11</v>
      </c>
      <c r="G6" s="12" t="s">
        <v>12</v>
      </c>
      <c r="H6" s="10" t="s">
        <v>2</v>
      </c>
      <c r="I6" s="11" t="s">
        <v>9</v>
      </c>
      <c r="J6" s="11" t="s">
        <v>10</v>
      </c>
      <c r="K6" s="11" t="s">
        <v>11</v>
      </c>
      <c r="L6" s="12" t="s">
        <v>12</v>
      </c>
      <c r="M6" s="10" t="s">
        <v>2</v>
      </c>
      <c r="N6" s="11" t="s">
        <v>9</v>
      </c>
      <c r="O6" s="11" t="s">
        <v>10</v>
      </c>
      <c r="P6" s="11" t="s">
        <v>11</v>
      </c>
      <c r="Q6" s="12" t="s">
        <v>12</v>
      </c>
      <c r="R6" s="10" t="s">
        <v>2</v>
      </c>
      <c r="S6" s="11" t="s">
        <v>9</v>
      </c>
      <c r="T6" s="11" t="s">
        <v>10</v>
      </c>
      <c r="U6" s="11" t="s">
        <v>11</v>
      </c>
      <c r="V6" s="12" t="s">
        <v>12</v>
      </c>
      <c r="W6" s="10" t="s">
        <v>2</v>
      </c>
      <c r="X6" s="11" t="s">
        <v>9</v>
      </c>
      <c r="Y6" s="11" t="s">
        <v>10</v>
      </c>
      <c r="Z6" s="11" t="s">
        <v>11</v>
      </c>
      <c r="AA6" s="12" t="s">
        <v>12</v>
      </c>
    </row>
    <row r="7" spans="1:27" s="17" customFormat="1" ht="13.5" thickBot="1">
      <c r="A7" s="13">
        <v>1</v>
      </c>
      <c r="B7" s="47">
        <v>2</v>
      </c>
      <c r="C7" s="13">
        <v>3</v>
      </c>
      <c r="D7" s="15">
        <v>4</v>
      </c>
      <c r="E7" s="15">
        <v>5</v>
      </c>
      <c r="F7" s="15">
        <v>6</v>
      </c>
      <c r="G7" s="16">
        <v>7</v>
      </c>
      <c r="H7" s="13">
        <v>8</v>
      </c>
      <c r="I7" s="15">
        <v>9</v>
      </c>
      <c r="J7" s="15">
        <v>10</v>
      </c>
      <c r="K7" s="15">
        <v>11</v>
      </c>
      <c r="L7" s="16">
        <v>12</v>
      </c>
      <c r="M7" s="13">
        <v>13</v>
      </c>
      <c r="N7" s="15">
        <v>14</v>
      </c>
      <c r="O7" s="15">
        <v>15</v>
      </c>
      <c r="P7" s="15">
        <v>16</v>
      </c>
      <c r="Q7" s="16">
        <v>17</v>
      </c>
      <c r="R7" s="13">
        <v>18</v>
      </c>
      <c r="S7" s="15">
        <v>19</v>
      </c>
      <c r="T7" s="15">
        <v>20</v>
      </c>
      <c r="U7" s="15">
        <v>21</v>
      </c>
      <c r="V7" s="16">
        <v>22</v>
      </c>
      <c r="W7" s="13">
        <v>23</v>
      </c>
      <c r="X7" s="15">
        <v>24</v>
      </c>
      <c r="Y7" s="15">
        <v>25</v>
      </c>
      <c r="Z7" s="15">
        <v>26</v>
      </c>
      <c r="AA7" s="16">
        <v>27</v>
      </c>
    </row>
    <row r="8" spans="1:27" s="1" customFormat="1" ht="28.5" customHeight="1">
      <c r="A8" s="18" t="s">
        <v>3</v>
      </c>
      <c r="B8" s="48" t="s">
        <v>26</v>
      </c>
      <c r="C8" s="54">
        <f>C18+C20+C21</f>
        <v>119.24740000000003</v>
      </c>
      <c r="D8" s="55">
        <f>D14+D15+D16+D17</f>
        <v>100.14620000000001</v>
      </c>
      <c r="E8" s="55">
        <f>E9+E14+E15+E16+E17</f>
        <v>7.1063</v>
      </c>
      <c r="F8" s="55">
        <f>F9+F14+F15+F16+F17</f>
        <v>68.05249992250002</v>
      </c>
      <c r="G8" s="92">
        <f>G9+G14+G15+G16+G17</f>
        <v>22.98864335446303</v>
      </c>
      <c r="H8" s="54">
        <f>H18+H20+H21</f>
        <v>130.9101</v>
      </c>
      <c r="I8" s="55">
        <f>I14+I15+I16+I17</f>
        <v>114.0985</v>
      </c>
      <c r="J8" s="55">
        <f>J9+J14+J15+J16+J17</f>
        <v>6.3106</v>
      </c>
      <c r="K8" s="55">
        <f>K9+K14+K15+K16+K17</f>
        <v>82.538195215</v>
      </c>
      <c r="L8" s="92">
        <f>L9+L14+L15+L16+L17</f>
        <v>29.181915584838855</v>
      </c>
      <c r="M8" s="54">
        <f>M18+M20+M21</f>
        <v>133.21869999999998</v>
      </c>
      <c r="N8" s="55">
        <f>N14+N15+N16+N17</f>
        <v>116.3078</v>
      </c>
      <c r="O8" s="55">
        <f>O9+O14+O15+O16+O17</f>
        <v>6.3207</v>
      </c>
      <c r="P8" s="55">
        <f>P9+P14+P15+P16+P17</f>
        <v>83.67601268199999</v>
      </c>
      <c r="Q8" s="92">
        <f>Q9+Q14+Q15+Q16+Q17</f>
        <v>30.674077586709124</v>
      </c>
      <c r="R8" s="54">
        <f>R18+R20+R21</f>
        <v>132.06440000000003</v>
      </c>
      <c r="S8" s="55">
        <f>S14+S15+S16+S17</f>
        <v>115.20315000000001</v>
      </c>
      <c r="T8" s="55">
        <f>T9+T14+T15+T16+T17</f>
        <v>6.31565</v>
      </c>
      <c r="U8" s="55">
        <f>U9+U14+U15+U16+U17</f>
        <v>83.10710394850001</v>
      </c>
      <c r="V8" s="92">
        <f>V9+V14+V15+V16+V17</f>
        <v>29.92799658577401</v>
      </c>
      <c r="W8" s="54">
        <f>W18+W20+W21</f>
        <v>128.00979999999998</v>
      </c>
      <c r="X8" s="55">
        <f>X14+X15+X16+X17</f>
        <v>111.15209999999999</v>
      </c>
      <c r="Y8" s="55">
        <f>Y9+Y14+Y15+Y16+Y17</f>
        <v>6.3206</v>
      </c>
      <c r="Z8" s="55">
        <f>Z9+Z14+Z15+Z16+Z17</f>
        <v>77.390245799</v>
      </c>
      <c r="AA8" s="56">
        <f>AA9+AA14+AA15+AA16+AA17</f>
        <v>22.76265166642895</v>
      </c>
    </row>
    <row r="9" spans="1:27" s="1" customFormat="1" ht="15.75">
      <c r="A9" s="20" t="s">
        <v>13</v>
      </c>
      <c r="B9" s="23" t="s">
        <v>21</v>
      </c>
      <c r="C9" s="93" t="s">
        <v>31</v>
      </c>
      <c r="D9" s="60" t="s">
        <v>31</v>
      </c>
      <c r="E9" s="57">
        <f>E11</f>
        <v>0</v>
      </c>
      <c r="F9" s="57">
        <f>F11+F12</f>
        <v>56.05759992250001</v>
      </c>
      <c r="G9" s="94">
        <f>G11+G12+G13</f>
        <v>22.98864335446303</v>
      </c>
      <c r="H9" s="93" t="s">
        <v>31</v>
      </c>
      <c r="I9" s="60" t="s">
        <v>31</v>
      </c>
      <c r="J9" s="57">
        <f>J11</f>
        <v>0</v>
      </c>
      <c r="K9" s="57">
        <f>K11+K12</f>
        <v>72.037195215</v>
      </c>
      <c r="L9" s="94">
        <f>L11+L12+L13</f>
        <v>29.181915584838855</v>
      </c>
      <c r="M9" s="93" t="s">
        <v>31</v>
      </c>
      <c r="N9" s="60" t="s">
        <v>31</v>
      </c>
      <c r="O9" s="57">
        <f>O11</f>
        <v>0</v>
      </c>
      <c r="P9" s="57">
        <f>P11+P12</f>
        <v>73.085812682</v>
      </c>
      <c r="Q9" s="94">
        <f>Q11+Q12+Q13</f>
        <v>30.674077586709124</v>
      </c>
      <c r="R9" s="93" t="s">
        <v>31</v>
      </c>
      <c r="S9" s="60" t="s">
        <v>31</v>
      </c>
      <c r="T9" s="57">
        <f>T11</f>
        <v>0</v>
      </c>
      <c r="U9" s="57">
        <f>U11+U12</f>
        <v>72.56150394850002</v>
      </c>
      <c r="V9" s="94">
        <f>V11+V12+V13</f>
        <v>29.92799658577401</v>
      </c>
      <c r="W9" s="93" t="s">
        <v>31</v>
      </c>
      <c r="X9" s="60" t="s">
        <v>31</v>
      </c>
      <c r="Y9" s="57">
        <f>Y11</f>
        <v>0</v>
      </c>
      <c r="Z9" s="57">
        <f>Z11+Z12</f>
        <v>66.853145799</v>
      </c>
      <c r="AA9" s="58">
        <f>AA11+AA12+AA13</f>
        <v>22.76265166642895</v>
      </c>
    </row>
    <row r="10" spans="1:27" s="1" customFormat="1" ht="15.75">
      <c r="A10" s="20"/>
      <c r="B10" s="23" t="s">
        <v>22</v>
      </c>
      <c r="C10" s="93" t="s">
        <v>31</v>
      </c>
      <c r="D10" s="95" t="s">
        <v>31</v>
      </c>
      <c r="E10" s="61" t="s">
        <v>31</v>
      </c>
      <c r="F10" s="61" t="s">
        <v>31</v>
      </c>
      <c r="G10" s="96" t="s">
        <v>31</v>
      </c>
      <c r="H10" s="93" t="s">
        <v>31</v>
      </c>
      <c r="I10" s="95" t="s">
        <v>31</v>
      </c>
      <c r="J10" s="61" t="s">
        <v>31</v>
      </c>
      <c r="K10" s="61" t="s">
        <v>31</v>
      </c>
      <c r="L10" s="96" t="s">
        <v>31</v>
      </c>
      <c r="M10" s="93" t="s">
        <v>31</v>
      </c>
      <c r="N10" s="95" t="s">
        <v>31</v>
      </c>
      <c r="O10" s="61" t="s">
        <v>31</v>
      </c>
      <c r="P10" s="61" t="s">
        <v>31</v>
      </c>
      <c r="Q10" s="96" t="s">
        <v>31</v>
      </c>
      <c r="R10" s="93" t="s">
        <v>31</v>
      </c>
      <c r="S10" s="95" t="s">
        <v>31</v>
      </c>
      <c r="T10" s="61" t="s">
        <v>31</v>
      </c>
      <c r="U10" s="61" t="s">
        <v>31</v>
      </c>
      <c r="V10" s="96" t="s">
        <v>31</v>
      </c>
      <c r="W10" s="93" t="s">
        <v>31</v>
      </c>
      <c r="X10" s="95" t="s">
        <v>31</v>
      </c>
      <c r="Y10" s="61" t="s">
        <v>31</v>
      </c>
      <c r="Z10" s="61" t="s">
        <v>31</v>
      </c>
      <c r="AA10" s="62" t="s">
        <v>31</v>
      </c>
    </row>
    <row r="11" spans="1:27" s="1" customFormat="1" ht="15.75">
      <c r="A11" s="20" t="s">
        <v>33</v>
      </c>
      <c r="B11" s="23" t="s">
        <v>9</v>
      </c>
      <c r="C11" s="93" t="s">
        <v>31</v>
      </c>
      <c r="D11" s="63" t="s">
        <v>31</v>
      </c>
      <c r="E11" s="70"/>
      <c r="F11" s="65">
        <f>D8-D18-D20-D21-G11-E11</f>
        <v>48.95129992250001</v>
      </c>
      <c r="G11" s="70"/>
      <c r="H11" s="93" t="s">
        <v>31</v>
      </c>
      <c r="I11" s="63" t="s">
        <v>31</v>
      </c>
      <c r="J11" s="70"/>
      <c r="K11" s="65">
        <f>I8-I18-I20-I21-L11-J11</f>
        <v>65.726595215</v>
      </c>
      <c r="L11" s="70"/>
      <c r="M11" s="93" t="s">
        <v>31</v>
      </c>
      <c r="N11" s="63" t="s">
        <v>31</v>
      </c>
      <c r="O11" s="70"/>
      <c r="P11" s="65">
        <f>N8-N18-N20-N21-Q11-O11</f>
        <v>66.765112682</v>
      </c>
      <c r="Q11" s="70"/>
      <c r="R11" s="93" t="s">
        <v>31</v>
      </c>
      <c r="S11" s="63" t="s">
        <v>31</v>
      </c>
      <c r="T11" s="70"/>
      <c r="U11" s="65">
        <f>S8-S18-S20-S21-V11-T11</f>
        <v>66.24585394850001</v>
      </c>
      <c r="V11" s="70"/>
      <c r="W11" s="93" t="s">
        <v>31</v>
      </c>
      <c r="X11" s="63" t="s">
        <v>31</v>
      </c>
      <c r="Y11" s="70"/>
      <c r="Z11" s="65">
        <f>X8-X18-X20-X21-AA11-Y11</f>
        <v>60.532545799</v>
      </c>
      <c r="AA11" s="66"/>
    </row>
    <row r="12" spans="1:27" s="1" customFormat="1" ht="15.75">
      <c r="A12" s="20" t="s">
        <v>34</v>
      </c>
      <c r="B12" s="23" t="s">
        <v>10</v>
      </c>
      <c r="C12" s="93" t="s">
        <v>31</v>
      </c>
      <c r="D12" s="63" t="s">
        <v>31</v>
      </c>
      <c r="E12" s="63" t="s">
        <v>31</v>
      </c>
      <c r="F12" s="65">
        <f>E8-E18-E20-E21-G12</f>
        <v>7.1063</v>
      </c>
      <c r="G12" s="70"/>
      <c r="H12" s="93" t="s">
        <v>31</v>
      </c>
      <c r="I12" s="63" t="s">
        <v>31</v>
      </c>
      <c r="J12" s="63" t="s">
        <v>31</v>
      </c>
      <c r="K12" s="65">
        <f>J8-J18-J20-J21-L12</f>
        <v>6.3106</v>
      </c>
      <c r="L12" s="70"/>
      <c r="M12" s="93" t="s">
        <v>31</v>
      </c>
      <c r="N12" s="63" t="s">
        <v>31</v>
      </c>
      <c r="O12" s="63" t="s">
        <v>31</v>
      </c>
      <c r="P12" s="65">
        <f>O8-O18-O20-O21-Q12</f>
        <v>6.3207</v>
      </c>
      <c r="Q12" s="70"/>
      <c r="R12" s="93" t="s">
        <v>31</v>
      </c>
      <c r="S12" s="63" t="s">
        <v>31</v>
      </c>
      <c r="T12" s="63" t="s">
        <v>31</v>
      </c>
      <c r="U12" s="65">
        <f>T8-T18-T20-T21-V12</f>
        <v>6.31565</v>
      </c>
      <c r="V12" s="70"/>
      <c r="W12" s="93" t="s">
        <v>31</v>
      </c>
      <c r="X12" s="63" t="s">
        <v>31</v>
      </c>
      <c r="Y12" s="63" t="s">
        <v>31</v>
      </c>
      <c r="Z12" s="65">
        <f>Y8-Y18-Y20-Y21-AA12</f>
        <v>6.3206</v>
      </c>
      <c r="AA12" s="66"/>
    </row>
    <row r="13" spans="1:27" s="1" customFormat="1" ht="15.75">
      <c r="A13" s="20" t="s">
        <v>35</v>
      </c>
      <c r="B13" s="23" t="s">
        <v>11</v>
      </c>
      <c r="C13" s="93" t="s">
        <v>31</v>
      </c>
      <c r="D13" s="63" t="s">
        <v>31</v>
      </c>
      <c r="E13" s="63" t="s">
        <v>31</v>
      </c>
      <c r="F13" s="63" t="s">
        <v>31</v>
      </c>
      <c r="G13" s="65">
        <f>F8-F18-F20-F21</f>
        <v>22.98864335446303</v>
      </c>
      <c r="H13" s="93" t="s">
        <v>31</v>
      </c>
      <c r="I13" s="63" t="s">
        <v>31</v>
      </c>
      <c r="J13" s="63" t="s">
        <v>31</v>
      </c>
      <c r="K13" s="63" t="s">
        <v>31</v>
      </c>
      <c r="L13" s="65">
        <f>K8-K18-K20-K21</f>
        <v>29.181915584838855</v>
      </c>
      <c r="M13" s="93" t="s">
        <v>31</v>
      </c>
      <c r="N13" s="63" t="s">
        <v>31</v>
      </c>
      <c r="O13" s="63" t="s">
        <v>31</v>
      </c>
      <c r="P13" s="63" t="s">
        <v>31</v>
      </c>
      <c r="Q13" s="65">
        <f>P8-P18-P20-P21</f>
        <v>30.674077586709124</v>
      </c>
      <c r="R13" s="93" t="s">
        <v>31</v>
      </c>
      <c r="S13" s="63" t="s">
        <v>31</v>
      </c>
      <c r="T13" s="63" t="s">
        <v>31</v>
      </c>
      <c r="U13" s="63" t="s">
        <v>31</v>
      </c>
      <c r="V13" s="65">
        <f>U8-U18-U20-U21</f>
        <v>29.92799658577401</v>
      </c>
      <c r="W13" s="93" t="s">
        <v>31</v>
      </c>
      <c r="X13" s="63" t="s">
        <v>31</v>
      </c>
      <c r="Y13" s="63" t="s">
        <v>31</v>
      </c>
      <c r="Z13" s="63" t="s">
        <v>31</v>
      </c>
      <c r="AA13" s="67">
        <f>Z8-Z18-Z20-Z21</f>
        <v>22.76265166642895</v>
      </c>
    </row>
    <row r="14" spans="1:27" s="1" customFormat="1" ht="15.75">
      <c r="A14" s="20" t="s">
        <v>14</v>
      </c>
      <c r="B14" s="21" t="s">
        <v>38</v>
      </c>
      <c r="C14" s="97">
        <f>SUM(D14:G14)</f>
        <v>0</v>
      </c>
      <c r="D14" s="70"/>
      <c r="E14" s="70"/>
      <c r="F14" s="70"/>
      <c r="G14" s="70"/>
      <c r="H14" s="97">
        <f>SUM(I14:L14)</f>
        <v>0</v>
      </c>
      <c r="I14" s="70"/>
      <c r="J14" s="70"/>
      <c r="K14" s="70"/>
      <c r="L14" s="70"/>
      <c r="M14" s="97">
        <f>SUM(N14:Q14)</f>
        <v>0</v>
      </c>
      <c r="N14" s="70"/>
      <c r="O14" s="70"/>
      <c r="P14" s="70"/>
      <c r="Q14" s="70"/>
      <c r="R14" s="97">
        <f>SUM(S14:V14)</f>
        <v>0</v>
      </c>
      <c r="S14" s="70"/>
      <c r="T14" s="70"/>
      <c r="U14" s="70"/>
      <c r="V14" s="70"/>
      <c r="W14" s="97">
        <f>SUM(X14:AA14)</f>
        <v>0</v>
      </c>
      <c r="X14" s="70"/>
      <c r="Y14" s="70"/>
      <c r="Z14" s="70"/>
      <c r="AA14" s="66"/>
    </row>
    <row r="15" spans="1:27" s="1" customFormat="1" ht="15.75">
      <c r="A15" s="20" t="s">
        <v>15</v>
      </c>
      <c r="B15" s="21" t="s">
        <v>60</v>
      </c>
      <c r="C15" s="97">
        <f>SUM(D15:G15)</f>
        <v>0.9094</v>
      </c>
      <c r="D15" s="133">
        <v>0.9094</v>
      </c>
      <c r="E15" s="135"/>
      <c r="F15" s="135"/>
      <c r="G15" s="135"/>
      <c r="H15" s="97">
        <f>SUM(I15:L15)</f>
        <v>1.135</v>
      </c>
      <c r="I15" s="133">
        <v>1.135</v>
      </c>
      <c r="J15" s="135"/>
      <c r="K15" s="135"/>
      <c r="L15" s="135"/>
      <c r="M15" s="97">
        <f>SUM(N15:Q15)</f>
        <v>1.147</v>
      </c>
      <c r="N15" s="133">
        <v>1.147</v>
      </c>
      <c r="O15" s="135"/>
      <c r="P15" s="135"/>
      <c r="Q15" s="134"/>
      <c r="R15" s="97">
        <f>SUM(S15:V15)</f>
        <v>1.141</v>
      </c>
      <c r="S15" s="131">
        <f>(I15+N15)/2</f>
        <v>1.141</v>
      </c>
      <c r="T15" s="135"/>
      <c r="U15" s="135"/>
      <c r="V15" s="135"/>
      <c r="W15" s="97">
        <f>SUM(X15:AA15)</f>
        <v>1.139</v>
      </c>
      <c r="X15" s="133">
        <v>1.139</v>
      </c>
      <c r="Y15" s="135"/>
      <c r="Z15" s="135"/>
      <c r="AA15" s="66"/>
    </row>
    <row r="16" spans="1:27" s="1" customFormat="1" ht="31.5">
      <c r="A16" s="20" t="s">
        <v>16</v>
      </c>
      <c r="B16" s="21" t="s">
        <v>130</v>
      </c>
      <c r="C16" s="97">
        <f>SUM(D16:G16)</f>
        <v>117.2155</v>
      </c>
      <c r="D16" s="131">
        <v>99.2368</v>
      </c>
      <c r="E16" s="132">
        <v>7.1063</v>
      </c>
      <c r="F16" s="132">
        <v>10.8724</v>
      </c>
      <c r="G16" s="132"/>
      <c r="H16" s="97">
        <f>SUM(I16:L16)</f>
        <v>128.8405</v>
      </c>
      <c r="I16" s="131">
        <v>112.9635</v>
      </c>
      <c r="J16" s="132">
        <v>6.3106</v>
      </c>
      <c r="K16" s="132">
        <v>9.5664</v>
      </c>
      <c r="L16" s="132"/>
      <c r="M16" s="97">
        <f>SUM(N16:Q16)</f>
        <v>131.3089</v>
      </c>
      <c r="N16" s="131">
        <v>115.1608</v>
      </c>
      <c r="O16" s="132">
        <v>6.3207</v>
      </c>
      <c r="P16" s="132">
        <v>9.8274</v>
      </c>
      <c r="Q16" s="136"/>
      <c r="R16" s="97">
        <f>SUM(S16:V16)</f>
        <v>130.0747</v>
      </c>
      <c r="S16" s="131">
        <f>(I16+N16)/2</f>
        <v>114.06215</v>
      </c>
      <c r="T16" s="131">
        <f>(J16+O16)/2</f>
        <v>6.31565</v>
      </c>
      <c r="U16" s="131">
        <f>(K16+P16)/2</f>
        <v>9.6969</v>
      </c>
      <c r="V16" s="132"/>
      <c r="W16" s="97">
        <f>SUM(X16:AA16)</f>
        <v>126.0221</v>
      </c>
      <c r="X16" s="131">
        <v>110.0131</v>
      </c>
      <c r="Y16" s="132">
        <v>6.3206</v>
      </c>
      <c r="Z16" s="132">
        <v>9.6884</v>
      </c>
      <c r="AA16" s="66"/>
    </row>
    <row r="17" spans="1:27" s="1" customFormat="1" ht="15.75">
      <c r="A17" s="20" t="s">
        <v>17</v>
      </c>
      <c r="B17" s="21" t="s">
        <v>61</v>
      </c>
      <c r="C17" s="97">
        <f>SUM(D17:G17)</f>
        <v>1.1225</v>
      </c>
      <c r="D17" s="131"/>
      <c r="E17" s="132"/>
      <c r="F17" s="132">
        <v>1.1225</v>
      </c>
      <c r="G17" s="132"/>
      <c r="H17" s="97">
        <f>SUM(I17:L17)</f>
        <v>0.9346</v>
      </c>
      <c r="I17" s="131"/>
      <c r="J17" s="132"/>
      <c r="K17" s="132">
        <f>K42</f>
        <v>0.9346</v>
      </c>
      <c r="L17" s="136"/>
      <c r="M17" s="97">
        <f>SUM(N17:Q17)</f>
        <v>0.7628</v>
      </c>
      <c r="N17" s="131"/>
      <c r="O17" s="132"/>
      <c r="P17" s="132">
        <f>P42</f>
        <v>0.7628</v>
      </c>
      <c r="Q17" s="136"/>
      <c r="R17" s="97">
        <f>SUM(S17:V17)</f>
        <v>0.8487</v>
      </c>
      <c r="S17" s="131"/>
      <c r="T17" s="132"/>
      <c r="U17" s="132">
        <f>(K17+P17)/2</f>
        <v>0.8487</v>
      </c>
      <c r="V17" s="132"/>
      <c r="W17" s="97">
        <f>SUM(X17:AA17)</f>
        <v>0.8487</v>
      </c>
      <c r="X17" s="70"/>
      <c r="Y17" s="70"/>
      <c r="Z17" s="70">
        <f>Z42</f>
        <v>0.8487</v>
      </c>
      <c r="AA17" s="66"/>
    </row>
    <row r="18" spans="1:27" s="1" customFormat="1" ht="15.75">
      <c r="A18" s="20" t="s">
        <v>4</v>
      </c>
      <c r="B18" s="23" t="s">
        <v>27</v>
      </c>
      <c r="C18" s="68">
        <f>SUM(D18:G18)</f>
        <v>10.843916364131447</v>
      </c>
      <c r="D18" s="65">
        <f>D8*D19/100</f>
        <v>0.3768000775</v>
      </c>
      <c r="E18" s="65">
        <f>E8*E19/100</f>
        <v>0</v>
      </c>
      <c r="F18" s="65">
        <f>F8*F19/100</f>
        <v>5.675156568036982</v>
      </c>
      <c r="G18" s="65">
        <f>G8*G19/100</f>
        <v>4.791959718594464</v>
      </c>
      <c r="H18" s="68">
        <f>SUM(I18:L18)</f>
        <v>12.099138792951683</v>
      </c>
      <c r="I18" s="65">
        <f>I8*I19/100</f>
        <v>1.233404785</v>
      </c>
      <c r="J18" s="65">
        <f>J8*J19/100</f>
        <v>0</v>
      </c>
      <c r="K18" s="65">
        <f>K8*K19/100</f>
        <v>6.50367963016114</v>
      </c>
      <c r="L18" s="65">
        <f>L8*L19/100</f>
        <v>4.3620543777905425</v>
      </c>
      <c r="M18" s="68">
        <f>SUM(N18:Q18)</f>
        <v>12.435722182796978</v>
      </c>
      <c r="N18" s="65">
        <f>N8*N19/100</f>
        <v>1.257287318</v>
      </c>
      <c r="O18" s="65">
        <f>O8*O19/100</f>
        <v>0</v>
      </c>
      <c r="P18" s="65">
        <f>P8*P19/100</f>
        <v>6.593335095290871</v>
      </c>
      <c r="Q18" s="65">
        <f>Q8*Q19/100</f>
        <v>4.585099769506106</v>
      </c>
      <c r="R18" s="68">
        <f>SUM(S18:V18)</f>
        <v>12.267430487874336</v>
      </c>
      <c r="S18" s="65">
        <f>S8*S19/100</f>
        <v>1.2453460515</v>
      </c>
      <c r="T18" s="65">
        <f>T8*T19/100</f>
        <v>0</v>
      </c>
      <c r="U18" s="65">
        <f>U8*U19/100</f>
        <v>6.548507362726006</v>
      </c>
      <c r="V18" s="65">
        <f>V8*V19/100</f>
        <v>4.473577073648328</v>
      </c>
      <c r="W18" s="68">
        <f>SUM(X18:AA18)</f>
        <v>11.612379112390869</v>
      </c>
      <c r="X18" s="65">
        <f>X8*X19/100</f>
        <v>1.2015542009999998</v>
      </c>
      <c r="Y18" s="65">
        <f>Y8*Y19/100</f>
        <v>0</v>
      </c>
      <c r="Z18" s="65">
        <f>Z8*Z19/100</f>
        <v>6.404894132571038</v>
      </c>
      <c r="AA18" s="67">
        <f>AA8*AA19/100</f>
        <v>4.005930778819832</v>
      </c>
    </row>
    <row r="19" spans="1:27" s="1" customFormat="1" ht="15.75">
      <c r="A19" s="20" t="s">
        <v>0</v>
      </c>
      <c r="B19" s="23" t="s">
        <v>28</v>
      </c>
      <c r="C19" s="68">
        <f>IF(C8=0,0,C18/C8*100)</f>
        <v>9.09362918112382</v>
      </c>
      <c r="D19" s="57">
        <f>'Баланс энергии'!D19</f>
        <v>0.37625</v>
      </c>
      <c r="E19" s="57">
        <f>'Баланс энергии'!E19</f>
        <v>0</v>
      </c>
      <c r="F19" s="57">
        <f>'Баланс энергии'!F19</f>
        <v>8.33938</v>
      </c>
      <c r="G19" s="57">
        <f>'Баланс энергии'!G19</f>
        <v>20.8449</v>
      </c>
      <c r="H19" s="68">
        <f>IF(H8=0,0,H18/H8*100)</f>
        <v>9.242326446127292</v>
      </c>
      <c r="I19" s="57">
        <f>'Баланс энергии'!I19</f>
        <v>1.081</v>
      </c>
      <c r="J19" s="57">
        <f>'Баланс энергии'!J19</f>
        <v>0</v>
      </c>
      <c r="K19" s="57">
        <f>'Баланс энергии'!K19</f>
        <v>7.8796</v>
      </c>
      <c r="L19" s="57">
        <f>'Баланс энергии'!L19</f>
        <v>14.9478</v>
      </c>
      <c r="M19" s="68">
        <f>IF(M8=0,0,M18/M8*100)</f>
        <v>9.334817246225176</v>
      </c>
      <c r="N19" s="57">
        <f>'Баланс энергии'!N19</f>
        <v>1.081</v>
      </c>
      <c r="O19" s="57">
        <f>'Баланс энергии'!O19</f>
        <v>0</v>
      </c>
      <c r="P19" s="57">
        <f>'Баланс энергии'!P19</f>
        <v>7.8796</v>
      </c>
      <c r="Q19" s="57">
        <f>'Баланс энергии'!Q19</f>
        <v>14.9478</v>
      </c>
      <c r="R19" s="68">
        <f>IF(R8=0,0,R18/R8*100)</f>
        <v>9.288976050982955</v>
      </c>
      <c r="S19" s="57">
        <f>'Баланс энергии'!S19</f>
        <v>1.081</v>
      </c>
      <c r="T19" s="57">
        <f>'Баланс энергии'!T19</f>
        <v>0</v>
      </c>
      <c r="U19" s="57">
        <f>'Баланс энергии'!U19</f>
        <v>7.8796</v>
      </c>
      <c r="V19" s="57">
        <f>'Баланс энергии'!V19</f>
        <v>14.9478</v>
      </c>
      <c r="W19" s="68">
        <f>IF(W8=0,0,W18/W8*100)</f>
        <v>9.07147664662461</v>
      </c>
      <c r="X19" s="57">
        <f>'Баланс энергии'!X19</f>
        <v>1.081</v>
      </c>
      <c r="Y19" s="57">
        <f>'Баланс энергии'!Y19</f>
        <v>0</v>
      </c>
      <c r="Z19" s="57">
        <f>'Баланс энергии'!Z19</f>
        <v>8.2761</v>
      </c>
      <c r="AA19" s="58">
        <f>'Баланс энергии'!AA19</f>
        <v>17.5987</v>
      </c>
    </row>
    <row r="20" spans="1:27" s="1" customFormat="1" ht="31.5">
      <c r="A20" s="20" t="s">
        <v>5</v>
      </c>
      <c r="B20" s="23" t="s">
        <v>42</v>
      </c>
      <c r="C20" s="98">
        <f>SUM(D20:G20)</f>
        <v>0</v>
      </c>
      <c r="D20" s="99"/>
      <c r="E20" s="99"/>
      <c r="F20" s="99"/>
      <c r="G20" s="100"/>
      <c r="H20" s="98">
        <f>SUM(I20:L20)</f>
        <v>0</v>
      </c>
      <c r="I20" s="99"/>
      <c r="J20" s="99"/>
      <c r="K20" s="99"/>
      <c r="L20" s="100"/>
      <c r="M20" s="98">
        <f>SUM(N20:Q20)</f>
        <v>0</v>
      </c>
      <c r="N20" s="99"/>
      <c r="O20" s="99"/>
      <c r="P20" s="99"/>
      <c r="Q20" s="100"/>
      <c r="R20" s="98">
        <f>SUM(S20:V20)</f>
        <v>0</v>
      </c>
      <c r="S20" s="99"/>
      <c r="T20" s="99"/>
      <c r="U20" s="99"/>
      <c r="V20" s="100"/>
      <c r="W20" s="98">
        <f>SUM(X20:AA20)</f>
        <v>0</v>
      </c>
      <c r="X20" s="99"/>
      <c r="Y20" s="99"/>
      <c r="Z20" s="99"/>
      <c r="AA20" s="101"/>
    </row>
    <row r="21" spans="1:27" s="1" customFormat="1" ht="31.5">
      <c r="A21" s="20" t="s">
        <v>6</v>
      </c>
      <c r="B21" s="23" t="s">
        <v>29</v>
      </c>
      <c r="C21" s="98">
        <f>SUM(D21:G21)</f>
        <v>108.40348363586858</v>
      </c>
      <c r="D21" s="57">
        <f>D22+D23+D24</f>
        <v>50.8181</v>
      </c>
      <c r="E21" s="57">
        <f>E22+E23+E24</f>
        <v>0</v>
      </c>
      <c r="F21" s="57">
        <f>F22+F23+F24</f>
        <v>39.38870000000001</v>
      </c>
      <c r="G21" s="57">
        <f>G8-G18-G20</f>
        <v>18.196683635868567</v>
      </c>
      <c r="H21" s="98">
        <f>SUM(I21:L21)</f>
        <v>118.81096120704831</v>
      </c>
      <c r="I21" s="57">
        <f>I22+I23+I24</f>
        <v>47.1385</v>
      </c>
      <c r="J21" s="57">
        <f>J22+J23+J24</f>
        <v>0</v>
      </c>
      <c r="K21" s="57">
        <f>K22+K23+K24</f>
        <v>46.8526</v>
      </c>
      <c r="L21" s="57">
        <f>L8-L18-L20</f>
        <v>24.819861207048312</v>
      </c>
      <c r="M21" s="98">
        <f>SUM(N21:Q21)</f>
        <v>120.78297781720302</v>
      </c>
      <c r="N21" s="57">
        <f>N22+N23+N24</f>
        <v>48.2854</v>
      </c>
      <c r="O21" s="57">
        <f>O22+O23+O24</f>
        <v>0</v>
      </c>
      <c r="P21" s="57">
        <f>P22+P23+P24</f>
        <v>46.4086</v>
      </c>
      <c r="Q21" s="57">
        <f>Q8-Q18-Q20</f>
        <v>26.088977817203016</v>
      </c>
      <c r="R21" s="98">
        <f>SUM(S21:V21)</f>
        <v>119.79696951212568</v>
      </c>
      <c r="S21" s="57">
        <f>S22+S23+S24</f>
        <v>47.71195</v>
      </c>
      <c r="T21" s="57">
        <f>T22+T23+T24</f>
        <v>0</v>
      </c>
      <c r="U21" s="57">
        <f>U22+U23+U24</f>
        <v>46.6306</v>
      </c>
      <c r="V21" s="57">
        <f>V8-V18-V20</f>
        <v>25.454419512125682</v>
      </c>
      <c r="W21" s="98">
        <f>SUM(X21:AA21)</f>
        <v>116.39742088760913</v>
      </c>
      <c r="X21" s="57">
        <f>X22+X23+X24</f>
        <v>49.418</v>
      </c>
      <c r="Y21" s="57">
        <f>Y22+Y23+Y24</f>
        <v>0</v>
      </c>
      <c r="Z21" s="57">
        <f>Z22+Z23+Z24</f>
        <v>48.2227</v>
      </c>
      <c r="AA21" s="58">
        <f>AA8-AA18-AA20</f>
        <v>18.75672088760912</v>
      </c>
    </row>
    <row r="22" spans="1:27" s="1" customFormat="1" ht="31.5">
      <c r="A22" s="20" t="s">
        <v>36</v>
      </c>
      <c r="B22" s="21" t="s">
        <v>40</v>
      </c>
      <c r="C22" s="68">
        <f>SUM(D22:G22)</f>
        <v>78.6539</v>
      </c>
      <c r="D22" s="133">
        <f>D56</f>
        <v>24.5281</v>
      </c>
      <c r="E22" s="135"/>
      <c r="F22" s="135">
        <f>F56</f>
        <v>35.9418</v>
      </c>
      <c r="G22" s="134">
        <f>G56</f>
        <v>18.184</v>
      </c>
      <c r="H22" s="68">
        <f>SUM(I22:L22)</f>
        <v>82.02695</v>
      </c>
      <c r="I22" s="133">
        <v>15.99</v>
      </c>
      <c r="J22" s="135"/>
      <c r="K22" s="135">
        <v>41.23705</v>
      </c>
      <c r="L22" s="134">
        <v>24.7999</v>
      </c>
      <c r="M22" s="68">
        <f>SUM(N22:Q22)</f>
        <v>83.2561</v>
      </c>
      <c r="N22" s="133">
        <v>16.2671</v>
      </c>
      <c r="O22" s="135"/>
      <c r="P22" s="135">
        <v>40.92</v>
      </c>
      <c r="Q22" s="134">
        <v>26.069</v>
      </c>
      <c r="R22" s="68">
        <f>SUM(S22:V22)</f>
        <v>82.641525</v>
      </c>
      <c r="S22" s="71">
        <f>(I22+N22)/2</f>
        <v>16.12855</v>
      </c>
      <c r="T22" s="71"/>
      <c r="U22" s="71">
        <f>(K22+P22)/2</f>
        <v>41.078525</v>
      </c>
      <c r="V22" s="71">
        <f>(L22+Q22)/2</f>
        <v>25.43445</v>
      </c>
      <c r="W22" s="68">
        <f>SUM(X22:AA22)</f>
        <v>78.80930000000001</v>
      </c>
      <c r="X22" s="133">
        <v>17.3996</v>
      </c>
      <c r="Y22" s="135"/>
      <c r="Z22" s="135">
        <v>42.673</v>
      </c>
      <c r="AA22" s="134">
        <v>18.7367</v>
      </c>
    </row>
    <row r="23" spans="1:27" s="1" customFormat="1" ht="31.5" customHeight="1">
      <c r="A23" s="20" t="s">
        <v>37</v>
      </c>
      <c r="B23" s="23" t="s">
        <v>131</v>
      </c>
      <c r="C23" s="68">
        <f>SUM(D23:G23)</f>
        <v>25.1524</v>
      </c>
      <c r="D23" s="131">
        <v>22.532</v>
      </c>
      <c r="E23" s="132"/>
      <c r="F23" s="132">
        <v>2.6204</v>
      </c>
      <c r="G23" s="136"/>
      <c r="H23" s="68">
        <f>SUM(I23:L23)</f>
        <v>31.81765</v>
      </c>
      <c r="I23" s="131">
        <v>27.0199</v>
      </c>
      <c r="J23" s="132"/>
      <c r="K23" s="132">
        <v>4.79775</v>
      </c>
      <c r="L23" s="136"/>
      <c r="M23" s="68">
        <f>SUM(N23:Q23)</f>
        <v>32.692899999999995</v>
      </c>
      <c r="N23" s="131">
        <v>27.8849</v>
      </c>
      <c r="O23" s="132"/>
      <c r="P23" s="132">
        <v>4.808</v>
      </c>
      <c r="Q23" s="136"/>
      <c r="R23" s="68">
        <f>SUM(S23:V23)</f>
        <v>32.255275</v>
      </c>
      <c r="S23" s="71">
        <f>(I23+N23)/2</f>
        <v>27.452399999999997</v>
      </c>
      <c r="T23" s="71"/>
      <c r="U23" s="71">
        <f>(K23+P23)/2</f>
        <v>4.802875</v>
      </c>
      <c r="V23" s="145"/>
      <c r="W23" s="68">
        <f>SUM(X23:AA23)</f>
        <v>32.6879</v>
      </c>
      <c r="X23" s="133">
        <v>27.8874</v>
      </c>
      <c r="Y23" s="135"/>
      <c r="Z23" s="135">
        <v>4.8005</v>
      </c>
      <c r="AA23" s="136"/>
    </row>
    <row r="24" spans="1:28" s="1" customFormat="1" ht="36" customHeight="1" thickBot="1">
      <c r="A24" s="24" t="s">
        <v>41</v>
      </c>
      <c r="B24" s="25" t="s">
        <v>62</v>
      </c>
      <c r="C24" s="74">
        <f>SUM(D24:G24)</f>
        <v>4.5972</v>
      </c>
      <c r="D24" s="137">
        <f>D52</f>
        <v>3.758</v>
      </c>
      <c r="E24" s="138"/>
      <c r="F24" s="138">
        <f>F52</f>
        <v>0.8264999999999999</v>
      </c>
      <c r="G24" s="139">
        <f>G52</f>
        <v>0.0127</v>
      </c>
      <c r="H24" s="74">
        <f>SUM(I24:L24)</f>
        <v>4.966399999999999</v>
      </c>
      <c r="I24" s="137">
        <v>4.1286</v>
      </c>
      <c r="J24" s="138"/>
      <c r="K24" s="138">
        <v>0.8178</v>
      </c>
      <c r="L24" s="139">
        <v>0.02</v>
      </c>
      <c r="M24" s="74">
        <f>SUM(N24:Q24)</f>
        <v>4.834</v>
      </c>
      <c r="N24" s="137">
        <v>4.1334</v>
      </c>
      <c r="O24" s="138"/>
      <c r="P24" s="138">
        <v>0.6806</v>
      </c>
      <c r="Q24" s="139">
        <v>0.02</v>
      </c>
      <c r="R24" s="74">
        <f>SUM(S24:V24)</f>
        <v>4.9002</v>
      </c>
      <c r="S24" s="71">
        <f>(I24+N24)/2</f>
        <v>4.131</v>
      </c>
      <c r="T24" s="75"/>
      <c r="U24" s="71">
        <f>(K24+P24)/2</f>
        <v>0.7492</v>
      </c>
      <c r="V24" s="133">
        <f>V52</f>
        <v>0.02</v>
      </c>
      <c r="W24" s="74">
        <f>SUM(X24:AA24)</f>
        <v>4.9002</v>
      </c>
      <c r="X24" s="133">
        <f>X52</f>
        <v>4.131</v>
      </c>
      <c r="Y24" s="157"/>
      <c r="Z24" s="135">
        <f>Z52</f>
        <v>0.7492</v>
      </c>
      <c r="AA24" s="139">
        <v>0.02</v>
      </c>
      <c r="AB24" s="148"/>
    </row>
    <row r="25" spans="1:27" s="1" customFormat="1" ht="16.5" thickBot="1">
      <c r="A25" s="49"/>
      <c r="B25" s="50" t="s">
        <v>43</v>
      </c>
      <c r="C25" s="102"/>
      <c r="D25" s="78">
        <f>D8-D18-D20-D22-D23-D24-E11-F11-G11</f>
        <v>7.105427357601002E-15</v>
      </c>
      <c r="E25" s="78">
        <f>E8-E18-E20-E22-E23-E24-F12-G12</f>
        <v>0</v>
      </c>
      <c r="F25" s="78">
        <f>F8-F18-F20-F22-F23-F24-G13</f>
        <v>0</v>
      </c>
      <c r="G25" s="78">
        <f>G8-G18-G20-G22-G23-G24</f>
        <v>-1.636413143419821E-05</v>
      </c>
      <c r="H25" s="102"/>
      <c r="I25" s="78">
        <f>I8-I18-I20-I22-I23-I24-J11-K11-L11</f>
        <v>0</v>
      </c>
      <c r="J25" s="78">
        <f>J8-J18-J20-J22-J23-J24-K12-L12</f>
        <v>0</v>
      </c>
      <c r="K25" s="78">
        <f>K8-K18-K20-K22-K23-K24-L13</f>
        <v>0</v>
      </c>
      <c r="L25" s="78">
        <f>L8-L18-L20-L22-L23-L24</f>
        <v>-3.8792951688720184E-05</v>
      </c>
      <c r="M25" s="103"/>
      <c r="N25" s="78">
        <f>N8-N18-N20-N22-N23-N24-O11-P11-Q11</f>
        <v>1.4210854715202004E-14</v>
      </c>
      <c r="O25" s="78">
        <f>O8-O18-O20-O22-O23-O24-P12-Q12</f>
        <v>0</v>
      </c>
      <c r="P25" s="78">
        <f>P8-P18-P20-P22-P23-P24-Q13</f>
        <v>0</v>
      </c>
      <c r="Q25" s="78">
        <f>Q8-Q18-Q20-Q22-Q23-Q24</f>
        <v>-2.218279698283296E-05</v>
      </c>
      <c r="R25" s="103"/>
      <c r="S25" s="78">
        <f>S8-S18-S20-S22-S23-S24-T11-U11-V11</f>
        <v>0</v>
      </c>
      <c r="T25" s="78">
        <f>T8-T18-T20-T22-T23-T24-U12-V12</f>
        <v>0</v>
      </c>
      <c r="U25" s="78">
        <f>U8-U18-U20-U22-U23-U24-V13</f>
        <v>0</v>
      </c>
      <c r="V25" s="78">
        <f>V8-V18-V20-V22-V23-V24</f>
        <v>-3.0487874316236646E-05</v>
      </c>
      <c r="W25" s="103"/>
      <c r="X25" s="78">
        <f>X8-X18-X20-X22-X23-X24-Y11-Z11-AA11</f>
        <v>7.105427357601002E-15</v>
      </c>
      <c r="Y25" s="78">
        <f>Y8-Y18-Y20-Y22-Y23-Y24-Z12-AA12</f>
        <v>0</v>
      </c>
      <c r="Z25" s="78">
        <f>Z8-Z18-Z20-Z22-Z23-Z24-AA13</f>
        <v>0</v>
      </c>
      <c r="AA25" s="79">
        <f>AA8-AA18-AA20-AA22-AA23-AA24</f>
        <v>2.0887609121018197E-05</v>
      </c>
    </row>
    <row r="26" spans="1:12" s="1" customFormat="1" ht="15.75">
      <c r="A26" s="33"/>
      <c r="B26" s="51"/>
      <c r="C26" s="33"/>
      <c r="D26" s="33"/>
      <c r="E26" s="33"/>
      <c r="F26" s="33"/>
      <c r="G26" s="33"/>
      <c r="H26" s="33"/>
      <c r="I26" s="33"/>
      <c r="J26" s="33"/>
      <c r="K26" s="33"/>
      <c r="L26" s="33"/>
    </row>
    <row r="27" spans="1:27" s="1" customFormat="1" ht="15.75">
      <c r="A27" s="33"/>
      <c r="B27" s="33" t="s">
        <v>30</v>
      </c>
      <c r="C27" s="147"/>
      <c r="D27" s="33"/>
      <c r="E27" s="33"/>
      <c r="F27" s="147"/>
      <c r="G27" s="147"/>
      <c r="H27" s="33"/>
      <c r="I27" s="33"/>
      <c r="J27" s="33"/>
      <c r="K27" s="147"/>
      <c r="L27" s="147"/>
      <c r="M27" s="148"/>
      <c r="P27" s="148"/>
      <c r="Y27" s="148"/>
      <c r="Z27" s="148"/>
      <c r="AA27" s="148"/>
    </row>
    <row r="28" spans="1:27" ht="15.75">
      <c r="A28" s="33"/>
      <c r="B28" s="33"/>
      <c r="C28" s="33"/>
      <c r="D28" s="33"/>
      <c r="E28" s="33"/>
      <c r="F28" s="33"/>
      <c r="G28" s="33"/>
      <c r="H28" s="33"/>
      <c r="I28" s="33"/>
      <c r="J28" s="5"/>
      <c r="K28" s="5"/>
      <c r="L28" s="5"/>
      <c r="AA28" s="149"/>
    </row>
    <row r="29" spans="1:12" ht="16.5" thickBot="1">
      <c r="A29" s="33"/>
      <c r="B29" s="34" t="s">
        <v>68</v>
      </c>
      <c r="C29" s="33"/>
      <c r="D29" s="33"/>
      <c r="E29" s="33"/>
      <c r="F29" s="33"/>
      <c r="G29" s="33"/>
      <c r="H29" s="33"/>
      <c r="I29" s="33"/>
      <c r="J29" s="5"/>
      <c r="K29" s="5"/>
      <c r="L29" s="5"/>
    </row>
    <row r="30" spans="1:27" ht="31.5">
      <c r="A30" s="35" t="s">
        <v>7</v>
      </c>
      <c r="B30" s="36" t="s">
        <v>63</v>
      </c>
      <c r="C30" s="8" t="s">
        <v>2</v>
      </c>
      <c r="D30" s="8" t="s">
        <v>9</v>
      </c>
      <c r="E30" s="8" t="s">
        <v>10</v>
      </c>
      <c r="F30" s="8" t="s">
        <v>11</v>
      </c>
      <c r="G30" s="9" t="s">
        <v>12</v>
      </c>
      <c r="H30" s="8" t="s">
        <v>2</v>
      </c>
      <c r="I30" s="8" t="s">
        <v>9</v>
      </c>
      <c r="J30" s="8" t="s">
        <v>10</v>
      </c>
      <c r="K30" s="8" t="s">
        <v>11</v>
      </c>
      <c r="L30" s="9" t="s">
        <v>12</v>
      </c>
      <c r="M30" s="8" t="s">
        <v>2</v>
      </c>
      <c r="N30" s="8" t="s">
        <v>9</v>
      </c>
      <c r="O30" s="8" t="s">
        <v>10</v>
      </c>
      <c r="P30" s="8" t="s">
        <v>11</v>
      </c>
      <c r="Q30" s="9" t="s">
        <v>12</v>
      </c>
      <c r="R30" s="8" t="s">
        <v>2</v>
      </c>
      <c r="S30" s="8" t="s">
        <v>9</v>
      </c>
      <c r="T30" s="8" t="s">
        <v>10</v>
      </c>
      <c r="U30" s="8" t="s">
        <v>11</v>
      </c>
      <c r="V30" s="9" t="s">
        <v>12</v>
      </c>
      <c r="W30" s="8" t="s">
        <v>2</v>
      </c>
      <c r="X30" s="8" t="s">
        <v>9</v>
      </c>
      <c r="Y30" s="8" t="s">
        <v>10</v>
      </c>
      <c r="Z30" s="8" t="s">
        <v>11</v>
      </c>
      <c r="AA30" s="9" t="s">
        <v>12</v>
      </c>
    </row>
    <row r="31" spans="1:27" ht="47.25">
      <c r="A31" s="37">
        <v>1</v>
      </c>
      <c r="B31" s="44" t="s">
        <v>133</v>
      </c>
      <c r="C31" s="82">
        <f aca="true" t="shared" si="0" ref="C31:C40">SUM(D31:G31)</f>
        <v>1.0475</v>
      </c>
      <c r="D31" s="83"/>
      <c r="E31" s="83"/>
      <c r="F31" s="143">
        <v>1.0475</v>
      </c>
      <c r="G31" s="84"/>
      <c r="H31" s="105">
        <f aca="true" t="shared" si="1" ref="H31:H40">SUM(I31:L31)</f>
        <v>0.861</v>
      </c>
      <c r="I31" s="83"/>
      <c r="J31" s="83"/>
      <c r="K31" s="143">
        <v>0.861</v>
      </c>
      <c r="L31" s="84"/>
      <c r="M31" s="105">
        <f aca="true" t="shared" si="2" ref="M31:M40">SUM(N31:Q31)</f>
        <v>0.6932</v>
      </c>
      <c r="N31" s="83"/>
      <c r="O31" s="83"/>
      <c r="P31" s="143">
        <v>0.6932</v>
      </c>
      <c r="Q31" s="84"/>
      <c r="R31" s="105">
        <f aca="true" t="shared" si="3" ref="R31:R40">SUM(S31:V31)</f>
        <v>0.7771</v>
      </c>
      <c r="S31" s="83"/>
      <c r="T31" s="83"/>
      <c r="U31" s="142">
        <f>(K31+P31)/2</f>
        <v>0.7771</v>
      </c>
      <c r="V31" s="84"/>
      <c r="W31" s="105">
        <f aca="true" t="shared" si="4" ref="W31:W40">SUM(X31:AA31)</f>
        <v>0.7771</v>
      </c>
      <c r="X31" s="83"/>
      <c r="Y31" s="83"/>
      <c r="Z31" s="142">
        <v>0.7771</v>
      </c>
      <c r="AA31" s="84"/>
    </row>
    <row r="32" spans="1:27" ht="15.75">
      <c r="A32" s="140">
        <v>2</v>
      </c>
      <c r="B32" s="141" t="s">
        <v>94</v>
      </c>
      <c r="C32" s="82">
        <f t="shared" si="0"/>
        <v>0.0322</v>
      </c>
      <c r="D32" s="83"/>
      <c r="E32" s="83"/>
      <c r="F32" s="143">
        <v>0.0322</v>
      </c>
      <c r="G32" s="84"/>
      <c r="H32" s="105">
        <f t="shared" si="1"/>
        <v>0.002</v>
      </c>
      <c r="I32" s="83"/>
      <c r="J32" s="83"/>
      <c r="K32" s="143">
        <v>0.002</v>
      </c>
      <c r="L32" s="84"/>
      <c r="M32" s="105">
        <f t="shared" si="2"/>
        <v>0.002</v>
      </c>
      <c r="N32" s="83"/>
      <c r="O32" s="83"/>
      <c r="P32" s="143">
        <v>0.002</v>
      </c>
      <c r="Q32" s="84"/>
      <c r="R32" s="105">
        <f t="shared" si="3"/>
        <v>0.002</v>
      </c>
      <c r="S32" s="83"/>
      <c r="T32" s="83"/>
      <c r="U32" s="142">
        <f aca="true" t="shared" si="5" ref="U32:U37">(K32+P32)/2</f>
        <v>0.002</v>
      </c>
      <c r="V32" s="84"/>
      <c r="W32" s="105">
        <f t="shared" si="4"/>
        <v>0.002</v>
      </c>
      <c r="X32" s="83"/>
      <c r="Y32" s="83"/>
      <c r="Z32" s="143">
        <v>0.002</v>
      </c>
      <c r="AA32" s="84"/>
    </row>
    <row r="33" spans="1:27" ht="16.5" customHeight="1">
      <c r="A33" s="140">
        <v>3</v>
      </c>
      <c r="B33" s="159" t="s">
        <v>96</v>
      </c>
      <c r="C33" s="82">
        <f t="shared" si="0"/>
        <v>0.0428</v>
      </c>
      <c r="D33" s="83"/>
      <c r="E33" s="83"/>
      <c r="F33" s="143">
        <v>0.0428</v>
      </c>
      <c r="G33" s="84"/>
      <c r="H33" s="105">
        <f t="shared" si="1"/>
        <v>0.0716</v>
      </c>
      <c r="I33" s="83"/>
      <c r="J33" s="83"/>
      <c r="K33" s="131">
        <v>0.0716</v>
      </c>
      <c r="L33" s="84"/>
      <c r="M33" s="105">
        <f t="shared" si="2"/>
        <v>0.0676</v>
      </c>
      <c r="N33" s="83"/>
      <c r="O33" s="83"/>
      <c r="P33" s="131">
        <v>0.0676</v>
      </c>
      <c r="Q33" s="84"/>
      <c r="R33" s="105">
        <f t="shared" si="3"/>
        <v>0.0696</v>
      </c>
      <c r="S33" s="83"/>
      <c r="T33" s="83"/>
      <c r="U33" s="142">
        <f t="shared" si="5"/>
        <v>0.0696</v>
      </c>
      <c r="V33" s="84"/>
      <c r="W33" s="105">
        <f t="shared" si="4"/>
        <v>0.0696</v>
      </c>
      <c r="X33" s="83"/>
      <c r="Y33" s="83"/>
      <c r="Z33" s="143">
        <v>0.0696</v>
      </c>
      <c r="AA33" s="84"/>
    </row>
    <row r="34" spans="1:27" ht="15" customHeight="1" hidden="1">
      <c r="A34" s="140">
        <v>4</v>
      </c>
      <c r="B34" s="141"/>
      <c r="C34" s="82">
        <f t="shared" si="0"/>
        <v>0</v>
      </c>
      <c r="D34" s="83"/>
      <c r="E34" s="83"/>
      <c r="F34" s="143"/>
      <c r="G34" s="84"/>
      <c r="H34" s="105">
        <f t="shared" si="1"/>
        <v>0</v>
      </c>
      <c r="I34" s="83"/>
      <c r="J34" s="83"/>
      <c r="K34" s="143"/>
      <c r="L34" s="84"/>
      <c r="M34" s="105">
        <f t="shared" si="2"/>
        <v>0</v>
      </c>
      <c r="N34" s="83"/>
      <c r="O34" s="83"/>
      <c r="P34" s="143"/>
      <c r="Q34" s="84"/>
      <c r="R34" s="105">
        <f t="shared" si="3"/>
        <v>0</v>
      </c>
      <c r="S34" s="83"/>
      <c r="T34" s="83"/>
      <c r="U34" s="142">
        <f t="shared" si="5"/>
        <v>0</v>
      </c>
      <c r="V34" s="84"/>
      <c r="W34" s="105">
        <f t="shared" si="4"/>
        <v>0</v>
      </c>
      <c r="X34" s="83"/>
      <c r="Y34" s="83"/>
      <c r="Z34" s="142">
        <f>U34</f>
        <v>0</v>
      </c>
      <c r="AA34" s="84"/>
    </row>
    <row r="35" spans="1:27" ht="15.75" hidden="1">
      <c r="A35" s="140">
        <v>5</v>
      </c>
      <c r="B35" s="141"/>
      <c r="C35" s="82">
        <f t="shared" si="0"/>
        <v>0</v>
      </c>
      <c r="D35" s="83"/>
      <c r="E35" s="83"/>
      <c r="F35" s="143"/>
      <c r="G35" s="84"/>
      <c r="H35" s="105">
        <f t="shared" si="1"/>
        <v>0</v>
      </c>
      <c r="I35" s="83"/>
      <c r="J35" s="83"/>
      <c r="K35" s="143"/>
      <c r="L35" s="84"/>
      <c r="M35" s="105">
        <f t="shared" si="2"/>
        <v>0</v>
      </c>
      <c r="N35" s="83"/>
      <c r="O35" s="83"/>
      <c r="P35" s="143"/>
      <c r="Q35" s="84"/>
      <c r="R35" s="105">
        <f t="shared" si="3"/>
        <v>0</v>
      </c>
      <c r="S35" s="83"/>
      <c r="T35" s="83"/>
      <c r="U35" s="142">
        <f t="shared" si="5"/>
        <v>0</v>
      </c>
      <c r="V35" s="84"/>
      <c r="W35" s="105">
        <f t="shared" si="4"/>
        <v>0</v>
      </c>
      <c r="X35" s="83"/>
      <c r="Y35" s="83"/>
      <c r="Z35" s="142">
        <f>U35</f>
        <v>0</v>
      </c>
      <c r="AA35" s="84"/>
    </row>
    <row r="36" spans="1:27" ht="15.75" hidden="1">
      <c r="A36" s="140">
        <v>6</v>
      </c>
      <c r="B36" s="141"/>
      <c r="C36" s="82">
        <f t="shared" si="0"/>
        <v>0</v>
      </c>
      <c r="D36" s="83"/>
      <c r="E36" s="83"/>
      <c r="F36" s="143"/>
      <c r="G36" s="84"/>
      <c r="H36" s="105">
        <f t="shared" si="1"/>
        <v>0</v>
      </c>
      <c r="I36" s="83"/>
      <c r="J36" s="83"/>
      <c r="K36" s="143"/>
      <c r="L36" s="84"/>
      <c r="M36" s="105">
        <f t="shared" si="2"/>
        <v>0</v>
      </c>
      <c r="N36" s="83"/>
      <c r="O36" s="83"/>
      <c r="P36" s="143"/>
      <c r="Q36" s="84"/>
      <c r="R36" s="105">
        <f t="shared" si="3"/>
        <v>0</v>
      </c>
      <c r="S36" s="83"/>
      <c r="T36" s="83"/>
      <c r="U36" s="142">
        <f t="shared" si="5"/>
        <v>0</v>
      </c>
      <c r="V36" s="84"/>
      <c r="W36" s="105">
        <f t="shared" si="4"/>
        <v>0</v>
      </c>
      <c r="X36" s="83"/>
      <c r="Y36" s="83"/>
      <c r="Z36" s="142">
        <f>U36</f>
        <v>0</v>
      </c>
      <c r="AA36" s="84"/>
    </row>
    <row r="37" spans="1:27" ht="15.75" hidden="1">
      <c r="A37" s="140">
        <v>7</v>
      </c>
      <c r="B37" s="141"/>
      <c r="C37" s="82">
        <f t="shared" si="0"/>
        <v>0</v>
      </c>
      <c r="D37" s="83"/>
      <c r="E37" s="83"/>
      <c r="F37" s="143"/>
      <c r="G37" s="84"/>
      <c r="H37" s="105">
        <f t="shared" si="1"/>
        <v>0</v>
      </c>
      <c r="I37" s="83"/>
      <c r="J37" s="83"/>
      <c r="K37" s="143"/>
      <c r="L37" s="84"/>
      <c r="M37" s="105">
        <f t="shared" si="2"/>
        <v>0</v>
      </c>
      <c r="N37" s="83"/>
      <c r="O37" s="83"/>
      <c r="P37" s="143"/>
      <c r="Q37" s="84"/>
      <c r="R37" s="105">
        <f t="shared" si="3"/>
        <v>0</v>
      </c>
      <c r="S37" s="83"/>
      <c r="T37" s="83"/>
      <c r="U37" s="142">
        <f t="shared" si="5"/>
        <v>0</v>
      </c>
      <c r="V37" s="84"/>
      <c r="W37" s="105">
        <f t="shared" si="4"/>
        <v>0</v>
      </c>
      <c r="X37" s="83"/>
      <c r="Y37" s="83"/>
      <c r="Z37" s="142">
        <f>U37</f>
        <v>0</v>
      </c>
      <c r="AA37" s="84"/>
    </row>
    <row r="38" spans="1:27" ht="15.75" hidden="1">
      <c r="A38" s="140">
        <v>8</v>
      </c>
      <c r="B38" s="141"/>
      <c r="C38" s="82">
        <f>SUM(D38:G38)</f>
        <v>0</v>
      </c>
      <c r="D38" s="83"/>
      <c r="E38" s="83"/>
      <c r="F38" s="143"/>
      <c r="G38" s="84"/>
      <c r="H38" s="105">
        <f>SUM(I38:L38)</f>
        <v>0</v>
      </c>
      <c r="I38" s="83"/>
      <c r="J38" s="83"/>
      <c r="K38" s="143"/>
      <c r="L38" s="84"/>
      <c r="M38" s="105">
        <f>SUM(N38:Q38)</f>
        <v>0</v>
      </c>
      <c r="N38" s="83"/>
      <c r="O38" s="83"/>
      <c r="P38" s="143"/>
      <c r="Q38" s="84"/>
      <c r="R38" s="105">
        <f>SUM(S38:V38)</f>
        <v>0</v>
      </c>
      <c r="S38" s="83"/>
      <c r="T38" s="83"/>
      <c r="U38" s="142">
        <f>(K38+P38)/2</f>
        <v>0</v>
      </c>
      <c r="V38" s="84"/>
      <c r="W38" s="105">
        <f>SUM(X38:AA38)</f>
        <v>0</v>
      </c>
      <c r="X38" s="83"/>
      <c r="Y38" s="83"/>
      <c r="Z38" s="142">
        <f>U38</f>
        <v>0</v>
      </c>
      <c r="AA38" s="84"/>
    </row>
    <row r="39" spans="1:27" ht="15.75" hidden="1">
      <c r="A39" s="140">
        <v>9</v>
      </c>
      <c r="B39" s="141"/>
      <c r="C39" s="82">
        <f>SUM(D39:G39)</f>
        <v>0</v>
      </c>
      <c r="D39" s="83"/>
      <c r="E39" s="83"/>
      <c r="F39" s="143"/>
      <c r="G39" s="84"/>
      <c r="H39" s="105">
        <f>SUM(I39:L39)</f>
        <v>0</v>
      </c>
      <c r="I39" s="83"/>
      <c r="J39" s="83"/>
      <c r="K39" s="143"/>
      <c r="L39" s="84"/>
      <c r="M39" s="105">
        <f>SUM(N39:Q39)</f>
        <v>0</v>
      </c>
      <c r="N39" s="83"/>
      <c r="O39" s="83"/>
      <c r="P39" s="143"/>
      <c r="Q39" s="84"/>
      <c r="R39" s="105">
        <f>SUM(S39:V39)</f>
        <v>0</v>
      </c>
      <c r="S39" s="83"/>
      <c r="T39" s="83"/>
      <c r="U39" s="142">
        <f>(K39+P39)/2</f>
        <v>0</v>
      </c>
      <c r="V39" s="84"/>
      <c r="W39" s="105">
        <f>SUM(X39:AA39)</f>
        <v>0</v>
      </c>
      <c r="X39" s="83"/>
      <c r="Y39" s="83"/>
      <c r="Z39" s="142"/>
      <c r="AA39" s="84"/>
    </row>
    <row r="40" spans="1:27" ht="15.75" hidden="1">
      <c r="A40" s="140">
        <v>10</v>
      </c>
      <c r="B40" s="141"/>
      <c r="C40" s="82">
        <f t="shared" si="0"/>
        <v>0</v>
      </c>
      <c r="D40" s="83"/>
      <c r="E40" s="83"/>
      <c r="F40" s="143"/>
      <c r="G40" s="84"/>
      <c r="H40" s="105">
        <f t="shared" si="1"/>
        <v>0</v>
      </c>
      <c r="I40" s="83"/>
      <c r="J40" s="83"/>
      <c r="K40" s="143"/>
      <c r="L40" s="84"/>
      <c r="M40" s="105">
        <f t="shared" si="2"/>
        <v>0</v>
      </c>
      <c r="N40" s="83"/>
      <c r="O40" s="83"/>
      <c r="P40" s="143"/>
      <c r="Q40" s="84"/>
      <c r="R40" s="105">
        <f t="shared" si="3"/>
        <v>0</v>
      </c>
      <c r="S40" s="83"/>
      <c r="T40" s="83"/>
      <c r="U40" s="142"/>
      <c r="V40" s="84"/>
      <c r="W40" s="105">
        <f t="shared" si="4"/>
        <v>0</v>
      </c>
      <c r="X40" s="83"/>
      <c r="Y40" s="83"/>
      <c r="Z40" s="142"/>
      <c r="AA40" s="84"/>
    </row>
    <row r="41" spans="1:27" ht="16.5" thickBot="1">
      <c r="A41" s="52"/>
      <c r="B41" s="40" t="s">
        <v>46</v>
      </c>
      <c r="C41" s="104"/>
      <c r="D41" s="104"/>
      <c r="E41" s="104"/>
      <c r="F41" s="104"/>
      <c r="G41" s="104"/>
      <c r="H41" s="104"/>
      <c r="I41" s="104"/>
      <c r="J41" s="104"/>
      <c r="K41" s="104"/>
      <c r="L41" s="104"/>
      <c r="M41" s="104"/>
      <c r="N41" s="104"/>
      <c r="O41" s="104"/>
      <c r="P41" s="104"/>
      <c r="Q41" s="104"/>
      <c r="R41" s="104"/>
      <c r="S41" s="104"/>
      <c r="T41" s="104"/>
      <c r="U41" s="104"/>
      <c r="V41" s="104"/>
      <c r="W41" s="104"/>
      <c r="X41" s="104"/>
      <c r="Y41" s="104"/>
      <c r="Z41" s="104"/>
      <c r="AA41" s="104"/>
    </row>
    <row r="42" spans="1:27" ht="16.5" thickBot="1">
      <c r="A42" s="41"/>
      <c r="B42" s="42" t="s">
        <v>8</v>
      </c>
      <c r="C42" s="86">
        <f aca="true" t="shared" si="6" ref="C42:AA42">SUM(C31:C40)</f>
        <v>1.1225</v>
      </c>
      <c r="D42" s="86">
        <f t="shared" si="6"/>
        <v>0</v>
      </c>
      <c r="E42" s="86">
        <f t="shared" si="6"/>
        <v>0</v>
      </c>
      <c r="F42" s="86">
        <f t="shared" si="6"/>
        <v>1.1225</v>
      </c>
      <c r="G42" s="87">
        <f t="shared" si="6"/>
        <v>0</v>
      </c>
      <c r="H42" s="106">
        <f t="shared" si="6"/>
        <v>0.9346</v>
      </c>
      <c r="I42" s="106">
        <f t="shared" si="6"/>
        <v>0</v>
      </c>
      <c r="J42" s="106">
        <f t="shared" si="6"/>
        <v>0</v>
      </c>
      <c r="K42" s="106">
        <f t="shared" si="6"/>
        <v>0.9346</v>
      </c>
      <c r="L42" s="107">
        <f t="shared" si="6"/>
        <v>0</v>
      </c>
      <c r="M42" s="106">
        <f t="shared" si="6"/>
        <v>0.7628</v>
      </c>
      <c r="N42" s="106">
        <f t="shared" si="6"/>
        <v>0</v>
      </c>
      <c r="O42" s="106">
        <f t="shared" si="6"/>
        <v>0</v>
      </c>
      <c r="P42" s="106">
        <f>SUM(P31:P40)</f>
        <v>0.7628</v>
      </c>
      <c r="Q42" s="107">
        <f t="shared" si="6"/>
        <v>0</v>
      </c>
      <c r="R42" s="106">
        <f t="shared" si="6"/>
        <v>0.8487</v>
      </c>
      <c r="S42" s="106">
        <f t="shared" si="6"/>
        <v>0</v>
      </c>
      <c r="T42" s="106">
        <f t="shared" si="6"/>
        <v>0</v>
      </c>
      <c r="U42" s="106">
        <f>SUM(U31:U40)</f>
        <v>0.8487</v>
      </c>
      <c r="V42" s="107">
        <f t="shared" si="6"/>
        <v>0</v>
      </c>
      <c r="W42" s="106">
        <f t="shared" si="6"/>
        <v>0.8487</v>
      </c>
      <c r="X42" s="106">
        <f t="shared" si="6"/>
        <v>0</v>
      </c>
      <c r="Y42" s="106">
        <f t="shared" si="6"/>
        <v>0</v>
      </c>
      <c r="Z42" s="106">
        <f t="shared" si="6"/>
        <v>0.8487</v>
      </c>
      <c r="AA42" s="107">
        <f t="shared" si="6"/>
        <v>0</v>
      </c>
    </row>
    <row r="43" spans="8:9" ht="12.75">
      <c r="H43" s="39"/>
      <c r="I43" s="39"/>
    </row>
    <row r="44" spans="2:9" ht="16.5" thickBot="1">
      <c r="B44" s="34" t="s">
        <v>69</v>
      </c>
      <c r="H44" s="39"/>
      <c r="I44" s="39"/>
    </row>
    <row r="45" spans="1:27" ht="31.5">
      <c r="A45" s="35" t="s">
        <v>7</v>
      </c>
      <c r="B45" s="36" t="s">
        <v>63</v>
      </c>
      <c r="C45" s="8" t="s">
        <v>2</v>
      </c>
      <c r="D45" s="8" t="s">
        <v>9</v>
      </c>
      <c r="E45" s="8" t="s">
        <v>10</v>
      </c>
      <c r="F45" s="8" t="s">
        <v>11</v>
      </c>
      <c r="G45" s="9" t="s">
        <v>12</v>
      </c>
      <c r="H45" s="8" t="s">
        <v>2</v>
      </c>
      <c r="I45" s="8" t="s">
        <v>9</v>
      </c>
      <c r="J45" s="8" t="s">
        <v>10</v>
      </c>
      <c r="K45" s="8" t="s">
        <v>11</v>
      </c>
      <c r="L45" s="9" t="s">
        <v>12</v>
      </c>
      <c r="M45" s="8" t="s">
        <v>2</v>
      </c>
      <c r="N45" s="8" t="s">
        <v>9</v>
      </c>
      <c r="O45" s="8" t="s">
        <v>10</v>
      </c>
      <c r="P45" s="8" t="s">
        <v>11</v>
      </c>
      <c r="Q45" s="9" t="s">
        <v>12</v>
      </c>
      <c r="R45" s="8" t="s">
        <v>2</v>
      </c>
      <c r="S45" s="8" t="s">
        <v>9</v>
      </c>
      <c r="T45" s="8" t="s">
        <v>10</v>
      </c>
      <c r="U45" s="8" t="s">
        <v>11</v>
      </c>
      <c r="V45" s="9" t="s">
        <v>12</v>
      </c>
      <c r="W45" s="8" t="s">
        <v>2</v>
      </c>
      <c r="X45" s="8" t="s">
        <v>9</v>
      </c>
      <c r="Y45" s="8" t="s">
        <v>10</v>
      </c>
      <c r="Z45" s="8" t="s">
        <v>11</v>
      </c>
      <c r="AA45" s="9" t="s">
        <v>12</v>
      </c>
    </row>
    <row r="46" spans="1:27" ht="31.5">
      <c r="A46" s="43"/>
      <c r="B46" s="44" t="s">
        <v>98</v>
      </c>
      <c r="C46" s="82">
        <f>SUM(D46:G46)</f>
        <v>3.758</v>
      </c>
      <c r="D46" s="142">
        <v>3.758</v>
      </c>
      <c r="E46" s="150"/>
      <c r="F46" s="150"/>
      <c r="G46" s="144"/>
      <c r="H46" s="105">
        <f>SUM(I46:L46)</f>
        <v>4.1286</v>
      </c>
      <c r="I46" s="142">
        <v>4.1286</v>
      </c>
      <c r="J46" s="150"/>
      <c r="K46" s="150"/>
      <c r="L46" s="144"/>
      <c r="M46" s="105">
        <f>SUM(N46:Q46)</f>
        <v>4.1334</v>
      </c>
      <c r="N46" s="142">
        <v>4.1334</v>
      </c>
      <c r="O46" s="150"/>
      <c r="P46" s="150"/>
      <c r="Q46" s="144"/>
      <c r="R46" s="105">
        <f>SUM(S46:V46)</f>
        <v>4.131</v>
      </c>
      <c r="S46" s="83">
        <f>(I46+N46)/2</f>
        <v>4.131</v>
      </c>
      <c r="T46" s="83"/>
      <c r="U46" s="83"/>
      <c r="V46" s="84"/>
      <c r="W46" s="105">
        <f>SUM(X46:AA46)</f>
        <v>4.131</v>
      </c>
      <c r="X46" s="142">
        <v>4.131</v>
      </c>
      <c r="Y46" s="150"/>
      <c r="Z46" s="150"/>
      <c r="AA46" s="144"/>
    </row>
    <row r="47" spans="1:27" ht="15.75">
      <c r="A47" s="45"/>
      <c r="B47" s="141" t="s">
        <v>82</v>
      </c>
      <c r="C47" s="82">
        <f>SUM(D47:G47)</f>
        <v>0.4038</v>
      </c>
      <c r="D47" s="143"/>
      <c r="E47" s="151"/>
      <c r="F47" s="151">
        <v>0.4038</v>
      </c>
      <c r="G47" s="158"/>
      <c r="H47" s="105">
        <f>SUM(I47:L47)</f>
        <v>0.622</v>
      </c>
      <c r="I47" s="143"/>
      <c r="J47" s="151"/>
      <c r="K47" s="151">
        <v>0.622</v>
      </c>
      <c r="L47" s="158"/>
      <c r="M47" s="105">
        <f>SUM(N47:Q47)</f>
        <v>0.439</v>
      </c>
      <c r="N47" s="143"/>
      <c r="O47" s="151"/>
      <c r="P47" s="151">
        <v>0.439</v>
      </c>
      <c r="Q47" s="158"/>
      <c r="R47" s="105">
        <f>SUM(S47:V47)</f>
        <v>0.5305</v>
      </c>
      <c r="S47" s="83"/>
      <c r="T47" s="83"/>
      <c r="U47" s="83">
        <f>(K47+P47)/2</f>
        <v>0.5305</v>
      </c>
      <c r="V47" s="84"/>
      <c r="W47" s="105">
        <f>SUM(X47:AA47)</f>
        <v>0.5305</v>
      </c>
      <c r="X47" s="143"/>
      <c r="Y47" s="151"/>
      <c r="Z47" s="151">
        <v>0.5305</v>
      </c>
      <c r="AA47" s="158"/>
    </row>
    <row r="48" spans="1:27" ht="47.25">
      <c r="A48" s="45"/>
      <c r="B48" s="160" t="s">
        <v>133</v>
      </c>
      <c r="C48" s="82">
        <f>SUM(D48:G48)</f>
        <v>0.2985</v>
      </c>
      <c r="D48" s="143"/>
      <c r="E48" s="151"/>
      <c r="F48" s="151">
        <v>0.2985</v>
      </c>
      <c r="G48" s="158"/>
      <c r="H48" s="105">
        <f>SUM(I48:L48)</f>
        <v>0.0536</v>
      </c>
      <c r="I48" s="143"/>
      <c r="J48" s="151"/>
      <c r="K48" s="151">
        <v>0.0536</v>
      </c>
      <c r="L48" s="158"/>
      <c r="M48" s="105">
        <f>SUM(N48:Q48)</f>
        <v>0.1074</v>
      </c>
      <c r="N48" s="143"/>
      <c r="O48" s="151"/>
      <c r="P48" s="151">
        <v>0.1074</v>
      </c>
      <c r="Q48" s="158"/>
      <c r="R48" s="105">
        <f>SUM(S48:V48)</f>
        <v>0.0805</v>
      </c>
      <c r="S48" s="83"/>
      <c r="T48" s="83"/>
      <c r="U48" s="83">
        <f>(K48+P48)/2</f>
        <v>0.0805</v>
      </c>
      <c r="V48" s="84"/>
      <c r="W48" s="105">
        <f>SUM(X48:AA48)</f>
        <v>0.0805</v>
      </c>
      <c r="X48" s="143"/>
      <c r="Y48" s="151"/>
      <c r="Z48" s="151">
        <v>0.0805</v>
      </c>
      <c r="AA48" s="158"/>
    </row>
    <row r="49" spans="1:27" ht="15.75">
      <c r="A49" s="45"/>
      <c r="B49" s="141" t="s">
        <v>90</v>
      </c>
      <c r="C49" s="82">
        <f>SUM(D49:G49)</f>
        <v>0.0127</v>
      </c>
      <c r="D49" s="143"/>
      <c r="E49" s="151"/>
      <c r="F49" s="151"/>
      <c r="G49" s="158">
        <v>0.0127</v>
      </c>
      <c r="H49" s="105">
        <f>SUM(I49:L49)</f>
        <v>0.02</v>
      </c>
      <c r="I49" s="143"/>
      <c r="J49" s="151"/>
      <c r="K49" s="151"/>
      <c r="L49" s="158">
        <v>0.02</v>
      </c>
      <c r="M49" s="105">
        <f>SUM(N49:Q49)</f>
        <v>0.02</v>
      </c>
      <c r="N49" s="143"/>
      <c r="O49" s="151"/>
      <c r="P49" s="151"/>
      <c r="Q49" s="158">
        <v>0.02</v>
      </c>
      <c r="R49" s="105">
        <f>SUM(S49:V49)</f>
        <v>0.02</v>
      </c>
      <c r="S49" s="83"/>
      <c r="T49" s="83"/>
      <c r="U49" s="83"/>
      <c r="V49" s="84">
        <f>(L49+Q49)/2</f>
        <v>0.02</v>
      </c>
      <c r="W49" s="105">
        <f>SUM(X49:AA49)</f>
        <v>0.02</v>
      </c>
      <c r="X49" s="143"/>
      <c r="Y49" s="151"/>
      <c r="Z49" s="151"/>
      <c r="AA49" s="158">
        <v>0.02</v>
      </c>
    </row>
    <row r="50" spans="1:27" ht="15.75">
      <c r="A50" s="45"/>
      <c r="B50" s="141" t="s">
        <v>99</v>
      </c>
      <c r="C50" s="82">
        <f>SUM(D50:G50)</f>
        <v>0.1242</v>
      </c>
      <c r="D50" s="143"/>
      <c r="E50" s="151"/>
      <c r="F50" s="151">
        <v>0.1242</v>
      </c>
      <c r="G50" s="158"/>
      <c r="H50" s="105">
        <f>SUM(I50:L50)</f>
        <v>0.1422</v>
      </c>
      <c r="I50" s="143"/>
      <c r="J50" s="151"/>
      <c r="K50" s="151">
        <v>0.1422</v>
      </c>
      <c r="L50" s="158"/>
      <c r="M50" s="105">
        <f>SUM(N50:Q50)</f>
        <v>0.1342</v>
      </c>
      <c r="N50" s="143"/>
      <c r="O50" s="151"/>
      <c r="P50" s="151">
        <v>0.1342</v>
      </c>
      <c r="Q50" s="158"/>
      <c r="R50" s="105">
        <f>SUM(S50:V50)</f>
        <v>0.1382</v>
      </c>
      <c r="S50" s="83"/>
      <c r="T50" s="83"/>
      <c r="U50" s="83">
        <f>(K50+P50)/2</f>
        <v>0.1382</v>
      </c>
      <c r="V50" s="152"/>
      <c r="W50" s="105">
        <f>SUM(X50:AA50)</f>
        <v>0.1382</v>
      </c>
      <c r="X50" s="143"/>
      <c r="Y50" s="151"/>
      <c r="Z50" s="151">
        <v>0.1382</v>
      </c>
      <c r="AA50" s="158"/>
    </row>
    <row r="51" spans="1:27" ht="16.5" thickBot="1">
      <c r="A51" s="53"/>
      <c r="B51" s="40" t="s">
        <v>46</v>
      </c>
      <c r="C51" s="104"/>
      <c r="D51" s="104"/>
      <c r="E51" s="104"/>
      <c r="F51" s="104"/>
      <c r="G51" s="104"/>
      <c r="H51" s="104"/>
      <c r="I51" s="104"/>
      <c r="J51" s="104"/>
      <c r="K51" s="104"/>
      <c r="L51" s="104"/>
      <c r="M51" s="104"/>
      <c r="N51" s="104"/>
      <c r="O51" s="104"/>
      <c r="P51" s="104"/>
      <c r="Q51" s="104"/>
      <c r="R51" s="104"/>
      <c r="S51" s="104"/>
      <c r="T51" s="104"/>
      <c r="U51" s="104"/>
      <c r="V51" s="104"/>
      <c r="W51" s="104"/>
      <c r="X51" s="104"/>
      <c r="Y51" s="104"/>
      <c r="Z51" s="104"/>
      <c r="AA51" s="104"/>
    </row>
    <row r="52" spans="1:27" ht="16.5" thickBot="1">
      <c r="A52" s="41"/>
      <c r="B52" s="42" t="s">
        <v>8</v>
      </c>
      <c r="C52" s="90">
        <f aca="true" t="shared" si="7" ref="C52:AA52">SUM(C46:C50)</f>
        <v>4.5972</v>
      </c>
      <c r="D52" s="90">
        <f t="shared" si="7"/>
        <v>3.758</v>
      </c>
      <c r="E52" s="90">
        <f t="shared" si="7"/>
        <v>0</v>
      </c>
      <c r="F52" s="90">
        <f t="shared" si="7"/>
        <v>0.8264999999999999</v>
      </c>
      <c r="G52" s="91">
        <f t="shared" si="7"/>
        <v>0.0127</v>
      </c>
      <c r="H52" s="110">
        <f t="shared" si="7"/>
        <v>4.966399999999999</v>
      </c>
      <c r="I52" s="110">
        <f t="shared" si="7"/>
        <v>4.1286</v>
      </c>
      <c r="J52" s="110">
        <f t="shared" si="7"/>
        <v>0</v>
      </c>
      <c r="K52" s="110">
        <f t="shared" si="7"/>
        <v>0.8178</v>
      </c>
      <c r="L52" s="111">
        <f t="shared" si="7"/>
        <v>0.02</v>
      </c>
      <c r="M52" s="110">
        <f t="shared" si="7"/>
        <v>4.834</v>
      </c>
      <c r="N52" s="110">
        <f t="shared" si="7"/>
        <v>4.1334</v>
      </c>
      <c r="O52" s="110">
        <f t="shared" si="7"/>
        <v>0</v>
      </c>
      <c r="P52" s="110">
        <f t="shared" si="7"/>
        <v>0.6806</v>
      </c>
      <c r="Q52" s="111">
        <f t="shared" si="7"/>
        <v>0.02</v>
      </c>
      <c r="R52" s="110">
        <f t="shared" si="7"/>
        <v>4.9002</v>
      </c>
      <c r="S52" s="110">
        <f t="shared" si="7"/>
        <v>4.131</v>
      </c>
      <c r="T52" s="110">
        <f t="shared" si="7"/>
        <v>0</v>
      </c>
      <c r="U52" s="110">
        <f t="shared" si="7"/>
        <v>0.7492</v>
      </c>
      <c r="V52" s="111">
        <f t="shared" si="7"/>
        <v>0.02</v>
      </c>
      <c r="W52" s="110">
        <f t="shared" si="7"/>
        <v>4.9002</v>
      </c>
      <c r="X52" s="110">
        <f t="shared" si="7"/>
        <v>4.131</v>
      </c>
      <c r="Y52" s="110">
        <f t="shared" si="7"/>
        <v>0</v>
      </c>
      <c r="Z52" s="110">
        <f t="shared" si="7"/>
        <v>0.7492</v>
      </c>
      <c r="AA52" s="111">
        <f t="shared" si="7"/>
        <v>0.02</v>
      </c>
    </row>
    <row r="53" spans="8:9" ht="12.75">
      <c r="H53" s="39"/>
      <c r="I53" s="39"/>
    </row>
    <row r="54" spans="2:9" ht="16.5" thickBot="1">
      <c r="B54" s="34" t="s">
        <v>67</v>
      </c>
      <c r="H54" s="39"/>
      <c r="I54" s="39"/>
    </row>
    <row r="55" spans="1:27" ht="31.5">
      <c r="A55" s="35" t="s">
        <v>7</v>
      </c>
      <c r="B55" s="36" t="s">
        <v>64</v>
      </c>
      <c r="C55" s="8" t="s">
        <v>2</v>
      </c>
      <c r="D55" s="8" t="s">
        <v>9</v>
      </c>
      <c r="E55" s="8" t="s">
        <v>10</v>
      </c>
      <c r="F55" s="8" t="s">
        <v>11</v>
      </c>
      <c r="G55" s="9" t="s">
        <v>12</v>
      </c>
      <c r="H55" s="8" t="s">
        <v>2</v>
      </c>
      <c r="I55" s="8" t="s">
        <v>9</v>
      </c>
      <c r="J55" s="8" t="s">
        <v>10</v>
      </c>
      <c r="K55" s="8" t="s">
        <v>11</v>
      </c>
      <c r="L55" s="9" t="s">
        <v>12</v>
      </c>
      <c r="M55" s="8" t="s">
        <v>2</v>
      </c>
      <c r="N55" s="8" t="s">
        <v>9</v>
      </c>
      <c r="O55" s="8" t="s">
        <v>10</v>
      </c>
      <c r="P55" s="8" t="s">
        <v>11</v>
      </c>
      <c r="Q55" s="9" t="s">
        <v>12</v>
      </c>
      <c r="R55" s="8" t="s">
        <v>2</v>
      </c>
      <c r="S55" s="8" t="s">
        <v>9</v>
      </c>
      <c r="T55" s="8" t="s">
        <v>10</v>
      </c>
      <c r="U55" s="8" t="s">
        <v>11</v>
      </c>
      <c r="V55" s="9" t="s">
        <v>12</v>
      </c>
      <c r="W55" s="8" t="s">
        <v>2</v>
      </c>
      <c r="X55" s="8" t="s">
        <v>9</v>
      </c>
      <c r="Y55" s="8" t="s">
        <v>10</v>
      </c>
      <c r="Z55" s="8" t="s">
        <v>11</v>
      </c>
      <c r="AA55" s="9" t="s">
        <v>12</v>
      </c>
    </row>
    <row r="56" spans="1:27" ht="15.75">
      <c r="A56" s="37"/>
      <c r="B56" s="38" t="s">
        <v>84</v>
      </c>
      <c r="C56" s="82">
        <f>SUM(D56:G56)</f>
        <v>78.6539</v>
      </c>
      <c r="D56" s="142">
        <v>24.5281</v>
      </c>
      <c r="E56" s="150"/>
      <c r="F56" s="150">
        <v>35.9418</v>
      </c>
      <c r="G56" s="144">
        <v>18.184</v>
      </c>
      <c r="H56" s="105">
        <f>SUM(I56:L56)</f>
        <v>82.02695</v>
      </c>
      <c r="I56" s="83">
        <f>I22</f>
        <v>15.99</v>
      </c>
      <c r="J56" s="83"/>
      <c r="K56" s="83">
        <f>K22</f>
        <v>41.23705</v>
      </c>
      <c r="L56" s="84">
        <f>L22</f>
        <v>24.7999</v>
      </c>
      <c r="M56" s="105">
        <f>SUM(N56:Q56)</f>
        <v>83.2561</v>
      </c>
      <c r="N56" s="83">
        <f>N22</f>
        <v>16.2671</v>
      </c>
      <c r="O56" s="83"/>
      <c r="P56" s="83">
        <f>P22</f>
        <v>40.92</v>
      </c>
      <c r="Q56" s="84">
        <f>Q22</f>
        <v>26.069</v>
      </c>
      <c r="R56" s="105">
        <f>SUM(S56:V56)</f>
        <v>82.641525</v>
      </c>
      <c r="S56" s="83">
        <f>S22</f>
        <v>16.12855</v>
      </c>
      <c r="T56" s="83"/>
      <c r="U56" s="83">
        <f>U22</f>
        <v>41.078525</v>
      </c>
      <c r="V56" s="84">
        <f>V22</f>
        <v>25.43445</v>
      </c>
      <c r="W56" s="105">
        <f>SUM(X56:AA56)</f>
        <v>78.80930000000001</v>
      </c>
      <c r="X56" s="83">
        <f>X22</f>
        <v>17.3996</v>
      </c>
      <c r="Y56" s="83"/>
      <c r="Z56" s="83">
        <f>Z22</f>
        <v>42.673</v>
      </c>
      <c r="AA56" s="84">
        <f>AA22</f>
        <v>18.7367</v>
      </c>
    </row>
    <row r="57" spans="1:27" ht="15.75">
      <c r="A57" s="37"/>
      <c r="B57" s="38"/>
      <c r="C57" s="82">
        <f>SUM(D57:G57)</f>
        <v>0</v>
      </c>
      <c r="D57" s="83"/>
      <c r="E57" s="83"/>
      <c r="F57" s="83"/>
      <c r="G57" s="84"/>
      <c r="H57" s="105">
        <f>SUM(I57:L57)</f>
        <v>0</v>
      </c>
      <c r="I57" s="83"/>
      <c r="J57" s="83"/>
      <c r="K57" s="83"/>
      <c r="L57" s="84"/>
      <c r="M57" s="105">
        <f>SUM(N57:Q57)</f>
        <v>0</v>
      </c>
      <c r="N57" s="83"/>
      <c r="O57" s="83"/>
      <c r="P57" s="83"/>
      <c r="Q57" s="84"/>
      <c r="R57" s="105">
        <f>SUM(S57:V57)</f>
        <v>0</v>
      </c>
      <c r="S57" s="83"/>
      <c r="T57" s="83"/>
      <c r="U57" s="83"/>
      <c r="V57" s="84"/>
      <c r="W57" s="105">
        <f>SUM(X57:AA57)</f>
        <v>0</v>
      </c>
      <c r="X57" s="83"/>
      <c r="Y57" s="83"/>
      <c r="Z57" s="83"/>
      <c r="AA57" s="84"/>
    </row>
    <row r="58" spans="1:27" ht="15.75">
      <c r="A58" s="37"/>
      <c r="B58" s="38"/>
      <c r="C58" s="82">
        <f>SUM(D58:G58)</f>
        <v>0</v>
      </c>
      <c r="D58" s="83"/>
      <c r="E58" s="83"/>
      <c r="F58" s="83"/>
      <c r="G58" s="84"/>
      <c r="H58" s="105">
        <f>SUM(I58:L58)</f>
        <v>0</v>
      </c>
      <c r="I58" s="83"/>
      <c r="J58" s="83"/>
      <c r="K58" s="83"/>
      <c r="L58" s="84"/>
      <c r="M58" s="105">
        <f>SUM(N58:Q58)</f>
        <v>0</v>
      </c>
      <c r="N58" s="83"/>
      <c r="O58" s="83"/>
      <c r="P58" s="83"/>
      <c r="Q58" s="84"/>
      <c r="R58" s="105">
        <f>SUM(S58:V58)</f>
        <v>0</v>
      </c>
      <c r="S58" s="83"/>
      <c r="T58" s="83"/>
      <c r="U58" s="83"/>
      <c r="V58" s="84"/>
      <c r="W58" s="105">
        <f>SUM(X58:AA58)</f>
        <v>0</v>
      </c>
      <c r="X58" s="83"/>
      <c r="Y58" s="83"/>
      <c r="Z58" s="83"/>
      <c r="AA58" s="84"/>
    </row>
    <row r="59" spans="1:27" ht="16.5" thickBot="1">
      <c r="A59" s="52"/>
      <c r="B59" s="40" t="s">
        <v>46</v>
      </c>
      <c r="C59" s="104"/>
      <c r="D59" s="104"/>
      <c r="E59" s="104"/>
      <c r="F59" s="104"/>
      <c r="G59" s="104"/>
      <c r="H59" s="104"/>
      <c r="I59" s="104"/>
      <c r="J59" s="104"/>
      <c r="K59" s="104"/>
      <c r="L59" s="104"/>
      <c r="M59" s="104"/>
      <c r="N59" s="104"/>
      <c r="O59" s="104"/>
      <c r="P59" s="104"/>
      <c r="Q59" s="104"/>
      <c r="R59" s="104"/>
      <c r="S59" s="104"/>
      <c r="T59" s="104"/>
      <c r="U59" s="104"/>
      <c r="V59" s="104"/>
      <c r="W59" s="104"/>
      <c r="X59" s="104"/>
      <c r="Y59" s="104"/>
      <c r="Z59" s="104"/>
      <c r="AA59" s="104"/>
    </row>
    <row r="60" spans="1:27" ht="16.5" thickBot="1">
      <c r="A60" s="41"/>
      <c r="B60" s="42" t="s">
        <v>8</v>
      </c>
      <c r="C60" s="90">
        <f aca="true" t="shared" si="8" ref="C60:AA60">SUM(C56:C58)</f>
        <v>78.6539</v>
      </c>
      <c r="D60" s="90">
        <f t="shared" si="8"/>
        <v>24.5281</v>
      </c>
      <c r="E60" s="90">
        <f t="shared" si="8"/>
        <v>0</v>
      </c>
      <c r="F60" s="90">
        <f t="shared" si="8"/>
        <v>35.9418</v>
      </c>
      <c r="G60" s="91">
        <f t="shared" si="8"/>
        <v>18.184</v>
      </c>
      <c r="H60" s="110">
        <f t="shared" si="8"/>
        <v>82.02695</v>
      </c>
      <c r="I60" s="110">
        <f t="shared" si="8"/>
        <v>15.99</v>
      </c>
      <c r="J60" s="110">
        <f t="shared" si="8"/>
        <v>0</v>
      </c>
      <c r="K60" s="110">
        <f t="shared" si="8"/>
        <v>41.23705</v>
      </c>
      <c r="L60" s="111">
        <f t="shared" si="8"/>
        <v>24.7999</v>
      </c>
      <c r="M60" s="110">
        <f t="shared" si="8"/>
        <v>83.2561</v>
      </c>
      <c r="N60" s="110">
        <f t="shared" si="8"/>
        <v>16.2671</v>
      </c>
      <c r="O60" s="110">
        <f t="shared" si="8"/>
        <v>0</v>
      </c>
      <c r="P60" s="110">
        <f t="shared" si="8"/>
        <v>40.92</v>
      </c>
      <c r="Q60" s="111">
        <f t="shared" si="8"/>
        <v>26.069</v>
      </c>
      <c r="R60" s="110">
        <f t="shared" si="8"/>
        <v>82.641525</v>
      </c>
      <c r="S60" s="110">
        <f t="shared" si="8"/>
        <v>16.12855</v>
      </c>
      <c r="T60" s="110">
        <f t="shared" si="8"/>
        <v>0</v>
      </c>
      <c r="U60" s="110">
        <f t="shared" si="8"/>
        <v>41.078525</v>
      </c>
      <c r="V60" s="111">
        <f t="shared" si="8"/>
        <v>25.43445</v>
      </c>
      <c r="W60" s="110">
        <f t="shared" si="8"/>
        <v>78.80930000000001</v>
      </c>
      <c r="X60" s="110">
        <f t="shared" si="8"/>
        <v>17.3996</v>
      </c>
      <c r="Y60" s="110">
        <f t="shared" si="8"/>
        <v>0</v>
      </c>
      <c r="Z60" s="110">
        <f t="shared" si="8"/>
        <v>42.673</v>
      </c>
      <c r="AA60" s="111">
        <f t="shared" si="8"/>
        <v>18.7367</v>
      </c>
    </row>
    <row r="70" ht="13.5" thickBot="1"/>
    <row r="71" spans="1:32" ht="40.5" customHeight="1">
      <c r="A71" s="161" t="s">
        <v>19</v>
      </c>
      <c r="B71" s="174" t="s">
        <v>1</v>
      </c>
      <c r="C71" s="161" t="s">
        <v>120</v>
      </c>
      <c r="D71" s="162"/>
      <c r="E71" s="162"/>
      <c r="F71" s="162"/>
      <c r="G71" s="163"/>
      <c r="H71" s="161" t="s">
        <v>121</v>
      </c>
      <c r="I71" s="162"/>
      <c r="J71" s="162"/>
      <c r="K71" s="162"/>
      <c r="L71" s="163"/>
      <c r="M71" s="161" t="s">
        <v>89</v>
      </c>
      <c r="N71" s="162"/>
      <c r="O71" s="162"/>
      <c r="P71" s="162"/>
      <c r="Q71" s="163"/>
      <c r="R71" s="161" t="s">
        <v>122</v>
      </c>
      <c r="S71" s="162"/>
      <c r="T71" s="162"/>
      <c r="U71" s="162"/>
      <c r="V71" s="163"/>
      <c r="W71" s="161" t="s">
        <v>123</v>
      </c>
      <c r="X71" s="162"/>
      <c r="Y71" s="162"/>
      <c r="Z71" s="162"/>
      <c r="AA71" s="163"/>
      <c r="AB71" s="161" t="s">
        <v>91</v>
      </c>
      <c r="AC71" s="162"/>
      <c r="AD71" s="162"/>
      <c r="AE71" s="162"/>
      <c r="AF71" s="163"/>
    </row>
    <row r="72" spans="1:32" ht="16.5" thickBot="1">
      <c r="A72" s="166"/>
      <c r="B72" s="175"/>
      <c r="C72" s="10" t="s">
        <v>2</v>
      </c>
      <c r="D72" s="11" t="s">
        <v>9</v>
      </c>
      <c r="E72" s="11" t="s">
        <v>10</v>
      </c>
      <c r="F72" s="11" t="s">
        <v>11</v>
      </c>
      <c r="G72" s="12" t="s">
        <v>12</v>
      </c>
      <c r="H72" s="10" t="s">
        <v>2</v>
      </c>
      <c r="I72" s="11" t="s">
        <v>9</v>
      </c>
      <c r="J72" s="11" t="s">
        <v>10</v>
      </c>
      <c r="K72" s="11" t="s">
        <v>11</v>
      </c>
      <c r="L72" s="12" t="s">
        <v>12</v>
      </c>
      <c r="M72" s="10" t="s">
        <v>2</v>
      </c>
      <c r="N72" s="11" t="s">
        <v>9</v>
      </c>
      <c r="O72" s="11" t="s">
        <v>10</v>
      </c>
      <c r="P72" s="11" t="s">
        <v>11</v>
      </c>
      <c r="Q72" s="12" t="s">
        <v>12</v>
      </c>
      <c r="R72" s="10" t="s">
        <v>2</v>
      </c>
      <c r="S72" s="11" t="s">
        <v>9</v>
      </c>
      <c r="T72" s="11" t="s">
        <v>10</v>
      </c>
      <c r="U72" s="11" t="s">
        <v>11</v>
      </c>
      <c r="V72" s="12" t="s">
        <v>12</v>
      </c>
      <c r="W72" s="10" t="s">
        <v>2</v>
      </c>
      <c r="X72" s="11" t="s">
        <v>9</v>
      </c>
      <c r="Y72" s="11" t="s">
        <v>10</v>
      </c>
      <c r="Z72" s="11" t="s">
        <v>11</v>
      </c>
      <c r="AA72" s="12" t="s">
        <v>12</v>
      </c>
      <c r="AB72" s="10" t="s">
        <v>2</v>
      </c>
      <c r="AC72" s="11" t="s">
        <v>9</v>
      </c>
      <c r="AD72" s="11" t="s">
        <v>10</v>
      </c>
      <c r="AE72" s="11" t="s">
        <v>11</v>
      </c>
      <c r="AF72" s="12" t="s">
        <v>12</v>
      </c>
    </row>
    <row r="73" spans="1:32" ht="13.5" thickBot="1">
      <c r="A73" s="13">
        <v>1</v>
      </c>
      <c r="B73" s="47">
        <v>2</v>
      </c>
      <c r="C73" s="13">
        <v>3</v>
      </c>
      <c r="D73" s="15">
        <v>4</v>
      </c>
      <c r="E73" s="15">
        <v>5</v>
      </c>
      <c r="F73" s="15">
        <v>6</v>
      </c>
      <c r="G73" s="16">
        <v>7</v>
      </c>
      <c r="H73" s="13">
        <v>8</v>
      </c>
      <c r="I73" s="15">
        <v>9</v>
      </c>
      <c r="J73" s="15">
        <v>10</v>
      </c>
      <c r="K73" s="15">
        <v>11</v>
      </c>
      <c r="L73" s="16">
        <v>12</v>
      </c>
      <c r="M73" s="13">
        <v>8</v>
      </c>
      <c r="N73" s="15">
        <v>9</v>
      </c>
      <c r="O73" s="15">
        <v>10</v>
      </c>
      <c r="P73" s="15">
        <v>11</v>
      </c>
      <c r="Q73" s="16">
        <v>12</v>
      </c>
      <c r="R73" s="13">
        <v>3</v>
      </c>
      <c r="S73" s="15">
        <v>4</v>
      </c>
      <c r="T73" s="15">
        <v>5</v>
      </c>
      <c r="U73" s="15">
        <v>6</v>
      </c>
      <c r="V73" s="16">
        <v>7</v>
      </c>
      <c r="W73" s="13">
        <v>8</v>
      </c>
      <c r="X73" s="15">
        <v>9</v>
      </c>
      <c r="Y73" s="15">
        <v>10</v>
      </c>
      <c r="Z73" s="15">
        <v>11</v>
      </c>
      <c r="AA73" s="16">
        <v>12</v>
      </c>
      <c r="AB73" s="13">
        <v>8</v>
      </c>
      <c r="AC73" s="15">
        <v>9</v>
      </c>
      <c r="AD73" s="15">
        <v>10</v>
      </c>
      <c r="AE73" s="15">
        <v>11</v>
      </c>
      <c r="AF73" s="16">
        <v>12</v>
      </c>
    </row>
    <row r="74" spans="1:32" ht="31.5">
      <c r="A74" s="18" t="s">
        <v>3</v>
      </c>
      <c r="B74" s="48" t="s">
        <v>26</v>
      </c>
      <c r="C74" s="112">
        <f>C84+C86+C87</f>
        <v>119.515</v>
      </c>
      <c r="D74" s="113">
        <f>D80+D81+D82+D83</f>
        <v>104.1519</v>
      </c>
      <c r="E74" s="113">
        <f>E75+E80+E81+E82+E83</f>
        <v>5.7126</v>
      </c>
      <c r="F74" s="113">
        <f>F75+F80+F81+F82+F83</f>
        <v>69.02353797</v>
      </c>
      <c r="G74" s="126">
        <f>G75+G80+G81+G82+G83</f>
        <v>25.4600721078436</v>
      </c>
      <c r="H74" s="112">
        <f>H84+H86+H87</f>
        <v>121.961</v>
      </c>
      <c r="I74" s="113">
        <f>I80+I81+I82+I83</f>
        <v>106.2498</v>
      </c>
      <c r="J74" s="113">
        <f>J75+J80+J81+J82+J83</f>
        <v>5.7519</v>
      </c>
      <c r="K74" s="113">
        <f>K75+K80+K81+K82+K83</f>
        <v>68.95437574</v>
      </c>
      <c r="L74" s="114">
        <f>L75+L80+L81+L82+L83</f>
        <v>24.189051155711205</v>
      </c>
      <c r="M74" s="112">
        <f>M84+M86+M87</f>
        <v>120.73800000000001</v>
      </c>
      <c r="N74" s="113">
        <f>N80+N81+N82+N83</f>
        <v>105.20085</v>
      </c>
      <c r="O74" s="113">
        <f>O75+O80+O81+O82+O83</f>
        <v>5.7322500000000005</v>
      </c>
      <c r="P74" s="113">
        <f>P75+P80+P81+P82+P83</f>
        <v>68.98895685500001</v>
      </c>
      <c r="Q74" s="114">
        <f>Q75+Q80+Q81+Q82+Q83</f>
        <v>24.824561631777406</v>
      </c>
      <c r="R74" s="112">
        <f>R84+R86+R87</f>
        <v>121.21849999999998</v>
      </c>
      <c r="S74" s="113">
        <f>S80+S81+S82+S83</f>
        <v>105.6824</v>
      </c>
      <c r="T74" s="113">
        <f>T75+T80+T81+T82+T83</f>
        <v>5.7986</v>
      </c>
      <c r="U74" s="113">
        <f>U75+U80+U81+U82+U83</f>
        <v>70.12137512</v>
      </c>
      <c r="V74" s="126">
        <f>V75+V80+V81+V82+V83</f>
        <v>25.374859041643994</v>
      </c>
      <c r="W74" s="112">
        <f>W84+W86+W87</f>
        <v>123.7882</v>
      </c>
      <c r="X74" s="113">
        <f>X80+X81+X82+X83</f>
        <v>107.9007</v>
      </c>
      <c r="Y74" s="113">
        <f>Y75+Y80+Y81+Y82+Y83</f>
        <v>5.8385</v>
      </c>
      <c r="Z74" s="113">
        <f>Z75+Z80+Z81+Z82+Z83</f>
        <v>70.77546741</v>
      </c>
      <c r="AA74" s="114">
        <f>AA75+AA80+AA81+AA82+AA83</f>
        <v>24.84919124382951</v>
      </c>
      <c r="AB74" s="112">
        <f>AB84+AB86+AB87</f>
        <v>122.50335</v>
      </c>
      <c r="AC74" s="113">
        <f>AC80+AC81+AC82+AC83</f>
        <v>106.79155</v>
      </c>
      <c r="AD74" s="113">
        <f>AD75+AD80+AD81+AD82+AD83</f>
        <v>5.81855</v>
      </c>
      <c r="AE74" s="113">
        <f>AE75+AE80+AE81+AE82+AE83</f>
        <v>70.44842126500001</v>
      </c>
      <c r="AF74" s="114">
        <f>AF75+AF80+AF81+AF82+AF83</f>
        <v>25.112025142736755</v>
      </c>
    </row>
    <row r="75" spans="1:32" ht="15.75">
      <c r="A75" s="20" t="s">
        <v>13</v>
      </c>
      <c r="B75" s="23" t="s">
        <v>21</v>
      </c>
      <c r="C75" s="93" t="s">
        <v>31</v>
      </c>
      <c r="D75" s="60" t="s">
        <v>31</v>
      </c>
      <c r="E75" s="115">
        <f>E77</f>
        <v>0</v>
      </c>
      <c r="F75" s="115">
        <f>F77+F78</f>
        <v>59.373037970000006</v>
      </c>
      <c r="G75" s="127">
        <f>G77+G78+G79</f>
        <v>25.4600721078436</v>
      </c>
      <c r="H75" s="59" t="s">
        <v>31</v>
      </c>
      <c r="I75" s="60" t="s">
        <v>31</v>
      </c>
      <c r="J75" s="115">
        <f>J77</f>
        <v>0</v>
      </c>
      <c r="K75" s="115">
        <f>K77+K78</f>
        <v>58.995075740000004</v>
      </c>
      <c r="L75" s="116">
        <f>L77+L78+L79</f>
        <v>24.189051155711205</v>
      </c>
      <c r="M75" s="59" t="s">
        <v>31</v>
      </c>
      <c r="N75" s="60" t="s">
        <v>31</v>
      </c>
      <c r="O75" s="115">
        <f>O77</f>
        <v>0</v>
      </c>
      <c r="P75" s="115">
        <f>P77+P78</f>
        <v>59.184056855000016</v>
      </c>
      <c r="Q75" s="116">
        <f>Q77+Q78+Q79</f>
        <v>24.824561631777406</v>
      </c>
      <c r="R75" s="93" t="s">
        <v>31</v>
      </c>
      <c r="S75" s="60" t="s">
        <v>31</v>
      </c>
      <c r="T75" s="115">
        <f>T77</f>
        <v>0</v>
      </c>
      <c r="U75" s="115">
        <f>U77+U78</f>
        <v>60.38387512</v>
      </c>
      <c r="V75" s="127">
        <f>V77+V78+V79</f>
        <v>25.374859041643994</v>
      </c>
      <c r="W75" s="59" t="s">
        <v>31</v>
      </c>
      <c r="X75" s="60" t="s">
        <v>31</v>
      </c>
      <c r="Y75" s="115">
        <f>Y77</f>
        <v>0</v>
      </c>
      <c r="Z75" s="115">
        <f>Z77+Z78</f>
        <v>60.72646741000001</v>
      </c>
      <c r="AA75" s="116">
        <f>AA77+AA78+AA79</f>
        <v>24.84919124382951</v>
      </c>
      <c r="AB75" s="59" t="s">
        <v>31</v>
      </c>
      <c r="AC75" s="60" t="s">
        <v>31</v>
      </c>
      <c r="AD75" s="115">
        <f>AD77</f>
        <v>0</v>
      </c>
      <c r="AE75" s="115">
        <f>AE77+AE78</f>
        <v>60.555171265000006</v>
      </c>
      <c r="AF75" s="116">
        <f>AF77+AF78+AF79</f>
        <v>25.112025142736755</v>
      </c>
    </row>
    <row r="76" spans="1:32" ht="15.75">
      <c r="A76" s="20"/>
      <c r="B76" s="23" t="s">
        <v>22</v>
      </c>
      <c r="C76" s="93" t="s">
        <v>31</v>
      </c>
      <c r="D76" s="95" t="s">
        <v>31</v>
      </c>
      <c r="E76" s="61" t="s">
        <v>31</v>
      </c>
      <c r="F76" s="61" t="s">
        <v>31</v>
      </c>
      <c r="G76" s="96" t="s">
        <v>31</v>
      </c>
      <c r="H76" s="59" t="s">
        <v>31</v>
      </c>
      <c r="I76" s="61" t="s">
        <v>31</v>
      </c>
      <c r="J76" s="61" t="s">
        <v>31</v>
      </c>
      <c r="K76" s="61" t="s">
        <v>31</v>
      </c>
      <c r="L76" s="62" t="s">
        <v>31</v>
      </c>
      <c r="M76" s="59" t="s">
        <v>31</v>
      </c>
      <c r="N76" s="61" t="s">
        <v>31</v>
      </c>
      <c r="O76" s="61" t="s">
        <v>31</v>
      </c>
      <c r="P76" s="61" t="s">
        <v>31</v>
      </c>
      <c r="Q76" s="62" t="s">
        <v>31</v>
      </c>
      <c r="R76" s="93" t="s">
        <v>31</v>
      </c>
      <c r="S76" s="95" t="s">
        <v>31</v>
      </c>
      <c r="T76" s="61" t="s">
        <v>31</v>
      </c>
      <c r="U76" s="61" t="s">
        <v>31</v>
      </c>
      <c r="V76" s="96" t="s">
        <v>31</v>
      </c>
      <c r="W76" s="59" t="s">
        <v>31</v>
      </c>
      <c r="X76" s="61" t="s">
        <v>31</v>
      </c>
      <c r="Y76" s="61" t="s">
        <v>31</v>
      </c>
      <c r="Z76" s="61" t="s">
        <v>31</v>
      </c>
      <c r="AA76" s="62" t="s">
        <v>31</v>
      </c>
      <c r="AB76" s="59" t="s">
        <v>31</v>
      </c>
      <c r="AC76" s="61" t="s">
        <v>31</v>
      </c>
      <c r="AD76" s="61" t="s">
        <v>31</v>
      </c>
      <c r="AE76" s="61" t="s">
        <v>31</v>
      </c>
      <c r="AF76" s="62" t="s">
        <v>31</v>
      </c>
    </row>
    <row r="77" spans="1:32" ht="15.75">
      <c r="A77" s="20" t="s">
        <v>33</v>
      </c>
      <c r="B77" s="23" t="s">
        <v>9</v>
      </c>
      <c r="C77" s="93" t="s">
        <v>31</v>
      </c>
      <c r="D77" s="63" t="s">
        <v>31</v>
      </c>
      <c r="E77" s="70"/>
      <c r="F77" s="117">
        <f>D74-D84-D86-D87-G77-E77</f>
        <v>53.660437970000004</v>
      </c>
      <c r="G77" s="70"/>
      <c r="H77" s="59" t="s">
        <v>31</v>
      </c>
      <c r="I77" s="63" t="s">
        <v>31</v>
      </c>
      <c r="J77" s="64"/>
      <c r="K77" s="117">
        <f>I74-I84-I86-I87-L77-J77</f>
        <v>53.243175740000005</v>
      </c>
      <c r="L77" s="66"/>
      <c r="M77" s="59" t="s">
        <v>31</v>
      </c>
      <c r="N77" s="63" t="s">
        <v>31</v>
      </c>
      <c r="O77" s="64"/>
      <c r="P77" s="117">
        <f>N74-N84-N86-N87-Q77-O77</f>
        <v>53.451806855000015</v>
      </c>
      <c r="Q77" s="66"/>
      <c r="R77" s="93" t="s">
        <v>31</v>
      </c>
      <c r="S77" s="63" t="s">
        <v>31</v>
      </c>
      <c r="T77" s="70"/>
      <c r="U77" s="117">
        <f>S74-S84-S86-S87-V77-T77</f>
        <v>54.58527512</v>
      </c>
      <c r="V77" s="70"/>
      <c r="W77" s="59" t="s">
        <v>31</v>
      </c>
      <c r="X77" s="63" t="s">
        <v>31</v>
      </c>
      <c r="Y77" s="64"/>
      <c r="Z77" s="117">
        <f>X74-X84-X86-X87-AA77-Y77</f>
        <v>54.88796741000001</v>
      </c>
      <c r="AA77" s="66"/>
      <c r="AB77" s="59" t="s">
        <v>31</v>
      </c>
      <c r="AC77" s="63" t="s">
        <v>31</v>
      </c>
      <c r="AD77" s="64"/>
      <c r="AE77" s="117">
        <f>AC74-AC84-AC86-AC87-AF77-AD77</f>
        <v>54.736621265000004</v>
      </c>
      <c r="AF77" s="66"/>
    </row>
    <row r="78" spans="1:32" ht="15.75">
      <c r="A78" s="20" t="s">
        <v>34</v>
      </c>
      <c r="B78" s="23" t="s">
        <v>10</v>
      </c>
      <c r="C78" s="93" t="s">
        <v>31</v>
      </c>
      <c r="D78" s="63" t="s">
        <v>31</v>
      </c>
      <c r="E78" s="63" t="s">
        <v>31</v>
      </c>
      <c r="F78" s="117">
        <f>E74-E84-E86-E87-G78</f>
        <v>5.7126</v>
      </c>
      <c r="G78" s="70"/>
      <c r="H78" s="59" t="s">
        <v>31</v>
      </c>
      <c r="I78" s="63" t="s">
        <v>31</v>
      </c>
      <c r="J78" s="63" t="s">
        <v>31</v>
      </c>
      <c r="K78" s="117">
        <f>J74-J84-J86-J87-L78</f>
        <v>5.7519</v>
      </c>
      <c r="L78" s="66"/>
      <c r="M78" s="59" t="s">
        <v>31</v>
      </c>
      <c r="N78" s="63" t="s">
        <v>31</v>
      </c>
      <c r="O78" s="63" t="s">
        <v>31</v>
      </c>
      <c r="P78" s="117">
        <f>O74-O84-O86-O87-Q78</f>
        <v>5.7322500000000005</v>
      </c>
      <c r="Q78" s="66"/>
      <c r="R78" s="93" t="s">
        <v>31</v>
      </c>
      <c r="S78" s="63" t="s">
        <v>31</v>
      </c>
      <c r="T78" s="63" t="s">
        <v>31</v>
      </c>
      <c r="U78" s="117">
        <f>T74-T84-T86-T87-V78</f>
        <v>5.7986</v>
      </c>
      <c r="V78" s="70"/>
      <c r="W78" s="59" t="s">
        <v>31</v>
      </c>
      <c r="X78" s="63" t="s">
        <v>31</v>
      </c>
      <c r="Y78" s="63" t="s">
        <v>31</v>
      </c>
      <c r="Z78" s="117">
        <f>Y74-Y84-Y86-Y87-AA78</f>
        <v>5.8385</v>
      </c>
      <c r="AA78" s="66"/>
      <c r="AB78" s="59" t="s">
        <v>31</v>
      </c>
      <c r="AC78" s="63" t="s">
        <v>31</v>
      </c>
      <c r="AD78" s="63" t="s">
        <v>31</v>
      </c>
      <c r="AE78" s="117">
        <f>AD74-AD84-AD86-AD87-AF78</f>
        <v>5.81855</v>
      </c>
      <c r="AF78" s="66"/>
    </row>
    <row r="79" spans="1:32" ht="15.75">
      <c r="A79" s="20" t="s">
        <v>35</v>
      </c>
      <c r="B79" s="23" t="s">
        <v>11</v>
      </c>
      <c r="C79" s="93" t="s">
        <v>31</v>
      </c>
      <c r="D79" s="63" t="s">
        <v>31</v>
      </c>
      <c r="E79" s="63" t="s">
        <v>31</v>
      </c>
      <c r="F79" s="63" t="s">
        <v>31</v>
      </c>
      <c r="G79" s="117">
        <f>F74-F84-F86-F87</f>
        <v>25.4600721078436</v>
      </c>
      <c r="H79" s="59" t="s">
        <v>31</v>
      </c>
      <c r="I79" s="63" t="s">
        <v>31</v>
      </c>
      <c r="J79" s="63" t="s">
        <v>31</v>
      </c>
      <c r="K79" s="63" t="s">
        <v>31</v>
      </c>
      <c r="L79" s="118">
        <f>K74-K84-K86-K87</f>
        <v>24.189051155711205</v>
      </c>
      <c r="M79" s="59" t="s">
        <v>31</v>
      </c>
      <c r="N79" s="63" t="s">
        <v>31</v>
      </c>
      <c r="O79" s="63" t="s">
        <v>31</v>
      </c>
      <c r="P79" s="63" t="s">
        <v>31</v>
      </c>
      <c r="Q79" s="118">
        <f>P74-P84-P86-P87</f>
        <v>24.824561631777406</v>
      </c>
      <c r="R79" s="93" t="s">
        <v>31</v>
      </c>
      <c r="S79" s="63" t="s">
        <v>31</v>
      </c>
      <c r="T79" s="63" t="s">
        <v>31</v>
      </c>
      <c r="U79" s="63" t="s">
        <v>31</v>
      </c>
      <c r="V79" s="117">
        <f>U74-U84-U86-U87</f>
        <v>25.374859041643994</v>
      </c>
      <c r="W79" s="59" t="s">
        <v>31</v>
      </c>
      <c r="X79" s="63" t="s">
        <v>31</v>
      </c>
      <c r="Y79" s="63" t="s">
        <v>31</v>
      </c>
      <c r="Z79" s="63" t="s">
        <v>31</v>
      </c>
      <c r="AA79" s="118">
        <f>Z74-Z84-Z86-Z87</f>
        <v>24.84919124382951</v>
      </c>
      <c r="AB79" s="59" t="s">
        <v>31</v>
      </c>
      <c r="AC79" s="63" t="s">
        <v>31</v>
      </c>
      <c r="AD79" s="63" t="s">
        <v>31</v>
      </c>
      <c r="AE79" s="63" t="s">
        <v>31</v>
      </c>
      <c r="AF79" s="118">
        <f>AE74-AE84-AE86-AE87</f>
        <v>25.112025142736755</v>
      </c>
    </row>
    <row r="80" spans="1:32" ht="15.75">
      <c r="A80" s="20" t="s">
        <v>14</v>
      </c>
      <c r="B80" s="21" t="s">
        <v>38</v>
      </c>
      <c r="C80" s="128">
        <f>SUM(D80:G80)</f>
        <v>0</v>
      </c>
      <c r="D80" s="70"/>
      <c r="E80" s="70"/>
      <c r="F80" s="70"/>
      <c r="G80" s="70"/>
      <c r="H80" s="119">
        <f>SUM(I80:L80)</f>
        <v>0</v>
      </c>
      <c r="I80" s="69"/>
      <c r="J80" s="69"/>
      <c r="K80" s="69"/>
      <c r="L80" s="66"/>
      <c r="M80" s="119">
        <f>SUM(N80:Q80)</f>
        <v>0</v>
      </c>
      <c r="N80" s="69"/>
      <c r="O80" s="69"/>
      <c r="P80" s="69"/>
      <c r="Q80" s="66"/>
      <c r="R80" s="128">
        <f>SUM(S80:V80)</f>
        <v>0</v>
      </c>
      <c r="S80" s="70"/>
      <c r="T80" s="70"/>
      <c r="U80" s="70"/>
      <c r="V80" s="70"/>
      <c r="W80" s="119">
        <f>SUM(X80:AA80)</f>
        <v>0</v>
      </c>
      <c r="X80" s="69"/>
      <c r="Y80" s="69"/>
      <c r="Z80" s="69"/>
      <c r="AA80" s="66"/>
      <c r="AB80" s="119">
        <f>SUM(AC80:AF80)</f>
        <v>0</v>
      </c>
      <c r="AC80" s="69"/>
      <c r="AD80" s="69"/>
      <c r="AE80" s="69"/>
      <c r="AF80" s="66"/>
    </row>
    <row r="81" spans="1:32" ht="15.75">
      <c r="A81" s="20" t="s">
        <v>15</v>
      </c>
      <c r="B81" s="21" t="s">
        <v>60</v>
      </c>
      <c r="C81" s="128">
        <f>SUM(D81:G81)</f>
        <v>1.103</v>
      </c>
      <c r="D81" s="133">
        <v>1.103</v>
      </c>
      <c r="E81" s="135"/>
      <c r="F81" s="135"/>
      <c r="G81" s="135"/>
      <c r="H81" s="119">
        <f>SUM(I81:L81)</f>
        <v>1.157</v>
      </c>
      <c r="I81" s="133">
        <v>1.157</v>
      </c>
      <c r="J81" s="135"/>
      <c r="K81" s="135"/>
      <c r="L81" s="134"/>
      <c r="M81" s="119">
        <f>SUM(N81:Q81)</f>
        <v>1.13</v>
      </c>
      <c r="N81" s="131">
        <f>(D81+I81)/2</f>
        <v>1.13</v>
      </c>
      <c r="O81" s="135"/>
      <c r="P81" s="135"/>
      <c r="Q81" s="134"/>
      <c r="R81" s="128">
        <f>SUM(S81:V81)</f>
        <v>1.103</v>
      </c>
      <c r="S81" s="133">
        <v>1.103</v>
      </c>
      <c r="T81" s="70"/>
      <c r="U81" s="70"/>
      <c r="V81" s="70"/>
      <c r="W81" s="119">
        <f>SUM(X81:AA81)</f>
        <v>1.157</v>
      </c>
      <c r="X81" s="133">
        <v>1.157</v>
      </c>
      <c r="Y81" s="70"/>
      <c r="Z81" s="70"/>
      <c r="AA81" s="66"/>
      <c r="AB81" s="119">
        <f>SUM(AC81:AF81)</f>
        <v>1.13</v>
      </c>
      <c r="AC81" s="70">
        <f>(S81+X81)/2</f>
        <v>1.13</v>
      </c>
      <c r="AD81" s="70"/>
      <c r="AE81" s="70"/>
      <c r="AF81" s="66"/>
    </row>
    <row r="82" spans="1:32" ht="31.5">
      <c r="A82" s="20" t="s">
        <v>16</v>
      </c>
      <c r="B82" s="21" t="s">
        <v>130</v>
      </c>
      <c r="C82" s="128">
        <f>SUM(D82:G82)</f>
        <v>117.273</v>
      </c>
      <c r="D82" s="131">
        <v>103.0489</v>
      </c>
      <c r="E82" s="132">
        <v>5.7126</v>
      </c>
      <c r="F82" s="132">
        <v>8.5115</v>
      </c>
      <c r="G82" s="132"/>
      <c r="H82" s="119">
        <f>SUM(I82:L82)</f>
        <v>119.63730000000001</v>
      </c>
      <c r="I82" s="131">
        <v>105.0928</v>
      </c>
      <c r="J82" s="132">
        <v>5.7519</v>
      </c>
      <c r="K82" s="132">
        <v>8.7926</v>
      </c>
      <c r="L82" s="136"/>
      <c r="M82" s="119">
        <f>SUM(N82:Q82)</f>
        <v>118.45515</v>
      </c>
      <c r="N82" s="131">
        <f>(D82+I82)/2</f>
        <v>104.07085000000001</v>
      </c>
      <c r="O82" s="131">
        <f>(E82+J82)/2</f>
        <v>5.7322500000000005</v>
      </c>
      <c r="P82" s="131">
        <f>(F82+K82)/2</f>
        <v>8.65205</v>
      </c>
      <c r="Q82" s="136"/>
      <c r="R82" s="128">
        <f>SUM(S82:V82)</f>
        <v>118.97460000000001</v>
      </c>
      <c r="S82" s="133">
        <v>104.5794</v>
      </c>
      <c r="T82" s="135">
        <v>5.7986</v>
      </c>
      <c r="U82" s="135">
        <v>8.5966</v>
      </c>
      <c r="V82" s="135"/>
      <c r="W82" s="119">
        <f>SUM(X82:AA82)</f>
        <v>121.4627</v>
      </c>
      <c r="X82" s="133">
        <v>106.7437</v>
      </c>
      <c r="Y82" s="135">
        <v>5.8385</v>
      </c>
      <c r="Z82" s="135">
        <v>8.8805</v>
      </c>
      <c r="AA82" s="134"/>
      <c r="AB82" s="119">
        <f>SUM(AC82:AF82)</f>
        <v>120.21865000000001</v>
      </c>
      <c r="AC82" s="70">
        <f>(S82+X82)/2</f>
        <v>105.66155</v>
      </c>
      <c r="AD82" s="70">
        <f>(T82+Y82)/2</f>
        <v>5.81855</v>
      </c>
      <c r="AE82" s="70">
        <f>(U82+Z82)/2</f>
        <v>8.73855</v>
      </c>
      <c r="AF82" s="66"/>
    </row>
    <row r="83" spans="1:32" ht="15.75">
      <c r="A83" s="20" t="s">
        <v>17</v>
      </c>
      <c r="B83" s="21" t="s">
        <v>61</v>
      </c>
      <c r="C83" s="128">
        <f>SUM(D83:G83)</f>
        <v>1.139</v>
      </c>
      <c r="D83" s="131"/>
      <c r="E83" s="132"/>
      <c r="F83" s="132">
        <f>F108</f>
        <v>1.139</v>
      </c>
      <c r="G83" s="132"/>
      <c r="H83" s="119">
        <f>SUM(I83:L83)</f>
        <v>1.1667</v>
      </c>
      <c r="I83" s="131"/>
      <c r="J83" s="132"/>
      <c r="K83" s="132">
        <f>K108</f>
        <v>1.1667</v>
      </c>
      <c r="L83" s="136"/>
      <c r="M83" s="119">
        <f>SUM(N83:Q83)</f>
        <v>1.15285</v>
      </c>
      <c r="N83" s="131"/>
      <c r="O83" s="132"/>
      <c r="P83" s="132">
        <f>(F83+K83)/2</f>
        <v>1.15285</v>
      </c>
      <c r="Q83" s="136"/>
      <c r="R83" s="128">
        <f>SUM(S83:V83)</f>
        <v>1.1409</v>
      </c>
      <c r="S83" s="70"/>
      <c r="T83" s="70"/>
      <c r="U83" s="70">
        <f>U108</f>
        <v>1.1409</v>
      </c>
      <c r="V83" s="70"/>
      <c r="W83" s="119">
        <f>SUM(X83:AA83)</f>
        <v>1.1684999999999999</v>
      </c>
      <c r="X83" s="70"/>
      <c r="Y83" s="70"/>
      <c r="Z83" s="70">
        <f>Z108</f>
        <v>1.1684999999999999</v>
      </c>
      <c r="AA83" s="66"/>
      <c r="AB83" s="119">
        <f>SUM(AC83:AF83)</f>
        <v>1.1547</v>
      </c>
      <c r="AC83" s="70"/>
      <c r="AD83" s="70"/>
      <c r="AE83" s="70">
        <f>AE108</f>
        <v>1.1547</v>
      </c>
      <c r="AF83" s="66"/>
    </row>
    <row r="84" spans="1:32" ht="15.75">
      <c r="A84" s="20" t="s">
        <v>4</v>
      </c>
      <c r="B84" s="23" t="s">
        <v>27</v>
      </c>
      <c r="C84" s="119">
        <f>SUM(D84:G84)</f>
        <v>9.942420197093483</v>
      </c>
      <c r="D84" s="117">
        <f>D74*D85/100</f>
        <v>0.38536203</v>
      </c>
      <c r="E84" s="117">
        <f>E74*E85/100</f>
        <v>0</v>
      </c>
      <c r="F84" s="117">
        <f>F74*F85/100</f>
        <v>5.530165862156402</v>
      </c>
      <c r="G84" s="117">
        <f>G74*G85/100</f>
        <v>4.026892304937083</v>
      </c>
      <c r="H84" s="119">
        <f>SUM(I84:L84)</f>
        <v>9.743610120331862</v>
      </c>
      <c r="I84" s="115">
        <f>I74*I85/100</f>
        <v>0.39312425999999995</v>
      </c>
      <c r="J84" s="115">
        <f>J74*J85/100</f>
        <v>0</v>
      </c>
      <c r="K84" s="115">
        <f>K74*K85/100</f>
        <v>5.524624584288801</v>
      </c>
      <c r="L84" s="116">
        <f>L74*L85/100</f>
        <v>3.825861276043063</v>
      </c>
      <c r="M84" s="119">
        <f>SUM(N84:Q84)</f>
        <v>9.843015158712674</v>
      </c>
      <c r="N84" s="115">
        <f>N74*N85/100</f>
        <v>0.389243145</v>
      </c>
      <c r="O84" s="115">
        <f>O74*O85/100</f>
        <v>0</v>
      </c>
      <c r="P84" s="115">
        <f>P74*P85/100</f>
        <v>5.527395223222601</v>
      </c>
      <c r="Q84" s="116">
        <f>Q74*Q85/100</f>
        <v>3.9263767904900733</v>
      </c>
      <c r="R84" s="119">
        <f>SUM(S84:V84)</f>
        <v>9.997507900598556</v>
      </c>
      <c r="S84" s="117">
        <f>S74*S85/100</f>
        <v>0.39102488</v>
      </c>
      <c r="T84" s="117">
        <f>T74*T85/100</f>
        <v>0</v>
      </c>
      <c r="U84" s="117">
        <f>U74*U85/100</f>
        <v>5.613216078356</v>
      </c>
      <c r="V84" s="117">
        <f>V74*V85/100</f>
        <v>3.9932669422425566</v>
      </c>
      <c r="W84" s="119">
        <f>SUM(X84:AA84)</f>
        <v>9.975350831403196</v>
      </c>
      <c r="X84" s="115">
        <f>X74*X85/100</f>
        <v>0.39923259</v>
      </c>
      <c r="Y84" s="115">
        <f>Y74*Y85/100</f>
        <v>0</v>
      </c>
      <c r="Z84" s="115">
        <f>Z74*Z85/100</f>
        <v>5.665576166170501</v>
      </c>
      <c r="AA84" s="116">
        <f>AA74*AA85/100</f>
        <v>3.910542075232694</v>
      </c>
      <c r="AB84" s="119">
        <f>SUM(AC84:AF84)</f>
        <v>9.986429366000877</v>
      </c>
      <c r="AC84" s="115">
        <f>AC74*AC85/100</f>
        <v>0.39512873499999995</v>
      </c>
      <c r="AD84" s="115">
        <f>AD74*AD85/100</f>
        <v>0</v>
      </c>
      <c r="AE84" s="115">
        <f>AE74*AE85/100</f>
        <v>5.639396122263252</v>
      </c>
      <c r="AF84" s="116">
        <f>AF74*AF85/100</f>
        <v>3.9519045087376257</v>
      </c>
    </row>
    <row r="85" spans="1:32" ht="15.75">
      <c r="A85" s="20" t="s">
        <v>0</v>
      </c>
      <c r="B85" s="23" t="s">
        <v>28</v>
      </c>
      <c r="C85" s="119">
        <f>IF(C74=0,0,C84/C74*100)</f>
        <v>8.318972678821472</v>
      </c>
      <c r="D85" s="115">
        <f>'Баланс энергии'!D83</f>
        <v>0.37</v>
      </c>
      <c r="E85" s="115">
        <f>'Баланс энергии'!E83</f>
        <v>0</v>
      </c>
      <c r="F85" s="115">
        <f>'Баланс энергии'!F83</f>
        <v>8.012</v>
      </c>
      <c r="G85" s="115">
        <f>'Баланс энергии'!G83</f>
        <v>15.8165</v>
      </c>
      <c r="H85" s="119">
        <f>IF(H74=0,0,H84/H74*100)</f>
        <v>7.98911957128251</v>
      </c>
      <c r="I85" s="115">
        <f>'Баланс энергии'!I83</f>
        <v>0.37</v>
      </c>
      <c r="J85" s="115">
        <f>'Баланс энергии'!J83</f>
        <v>0</v>
      </c>
      <c r="K85" s="115">
        <f>'Баланс энергии'!K83</f>
        <v>8.012</v>
      </c>
      <c r="L85" s="115">
        <f>'Баланс энергии'!L83</f>
        <v>15.8165</v>
      </c>
      <c r="M85" s="119">
        <f>IF(M74=0,0,M84/M74*100)</f>
        <v>8.15237552279537</v>
      </c>
      <c r="N85" s="115">
        <f>'Баланс энергии'!N83</f>
        <v>0.37</v>
      </c>
      <c r="O85" s="115">
        <f>'Баланс энергии'!O83</f>
        <v>0</v>
      </c>
      <c r="P85" s="115">
        <f>'Баланс энергии'!P83</f>
        <v>8.012</v>
      </c>
      <c r="Q85" s="115">
        <f>'Баланс энергии'!Q83</f>
        <v>15.8165</v>
      </c>
      <c r="R85" s="119">
        <f>IF(R74=0,0,R84/R74*100)</f>
        <v>8.24750999278044</v>
      </c>
      <c r="S85" s="115">
        <f>'Баланс энергии'!S83</f>
        <v>0.37</v>
      </c>
      <c r="T85" s="115">
        <f>'Баланс энергии'!T83</f>
        <v>0</v>
      </c>
      <c r="U85" s="115">
        <f>'Баланс энергии'!U83</f>
        <v>8.005</v>
      </c>
      <c r="V85" s="115">
        <f>'Баланс энергии'!V83</f>
        <v>15.7371</v>
      </c>
      <c r="W85" s="119">
        <f>IF(W74=0,0,W84/W74*100)</f>
        <v>8.058402037838174</v>
      </c>
      <c r="X85" s="115">
        <f>'Баланс энергии'!X83</f>
        <v>0.37</v>
      </c>
      <c r="Y85" s="115">
        <f>'Баланс энергии'!Y83</f>
        <v>0</v>
      </c>
      <c r="Z85" s="115">
        <f>'Баланс энергии'!Z83</f>
        <v>8.005</v>
      </c>
      <c r="AA85" s="115">
        <f>'Баланс энергии'!AA83</f>
        <v>15.7371</v>
      </c>
      <c r="AB85" s="119">
        <f>IF(AB74=0,0,AB84/AB74*100)</f>
        <v>8.151964306282952</v>
      </c>
      <c r="AC85" s="115">
        <f>'Баланс энергии'!AC83</f>
        <v>0.37</v>
      </c>
      <c r="AD85" s="115">
        <f>'Баланс энергии'!AD83</f>
        <v>0</v>
      </c>
      <c r="AE85" s="115">
        <f>'Баланс энергии'!AE83</f>
        <v>8.005</v>
      </c>
      <c r="AF85" s="115">
        <f>'Баланс энергии'!AF83</f>
        <v>15.7371</v>
      </c>
    </row>
    <row r="86" spans="1:32" ht="31.5">
      <c r="A86" s="20" t="s">
        <v>5</v>
      </c>
      <c r="B86" s="23" t="s">
        <v>42</v>
      </c>
      <c r="C86" s="129">
        <f>SUM(D86:G86)</f>
        <v>0</v>
      </c>
      <c r="D86" s="99"/>
      <c r="E86" s="99"/>
      <c r="F86" s="99"/>
      <c r="G86" s="100"/>
      <c r="H86" s="119">
        <f>SUM(I86:L86)</f>
        <v>0</v>
      </c>
      <c r="I86" s="71"/>
      <c r="J86" s="71"/>
      <c r="K86" s="71"/>
      <c r="L86" s="72"/>
      <c r="M86" s="119">
        <f>SUM(N86:Q86)</f>
        <v>0</v>
      </c>
      <c r="N86" s="71"/>
      <c r="O86" s="71"/>
      <c r="P86" s="71"/>
      <c r="Q86" s="72"/>
      <c r="R86" s="129">
        <f>SUM(S86:V86)</f>
        <v>0</v>
      </c>
      <c r="S86" s="99"/>
      <c r="T86" s="99"/>
      <c r="U86" s="99"/>
      <c r="V86" s="100"/>
      <c r="W86" s="119">
        <f>SUM(X86:AA86)</f>
        <v>0</v>
      </c>
      <c r="X86" s="71"/>
      <c r="Y86" s="71"/>
      <c r="Z86" s="71"/>
      <c r="AA86" s="72"/>
      <c r="AB86" s="119">
        <f>SUM(AC86:AF86)</f>
        <v>0</v>
      </c>
      <c r="AC86" s="71"/>
      <c r="AD86" s="71"/>
      <c r="AE86" s="71"/>
      <c r="AF86" s="72"/>
    </row>
    <row r="87" spans="1:32" ht="31.5">
      <c r="A87" s="20" t="s">
        <v>6</v>
      </c>
      <c r="B87" s="23" t="s">
        <v>29</v>
      </c>
      <c r="C87" s="129">
        <f>SUM(D87:G87)</f>
        <v>109.57257980290652</v>
      </c>
      <c r="D87" s="115">
        <f>D88+D89+D90</f>
        <v>50.1061</v>
      </c>
      <c r="E87" s="115">
        <f>E88+E89+E90</f>
        <v>0</v>
      </c>
      <c r="F87" s="115">
        <f>F88+F89+F90</f>
        <v>38.033300000000004</v>
      </c>
      <c r="G87" s="115">
        <f>G74-G84-G86</f>
        <v>21.43317980290652</v>
      </c>
      <c r="H87" s="119">
        <f>SUM(I87:L87)</f>
        <v>112.21738987966813</v>
      </c>
      <c r="I87" s="115">
        <f>I88+I89+I90</f>
        <v>52.613499999999995</v>
      </c>
      <c r="J87" s="115">
        <f>J88+J89+J90</f>
        <v>0</v>
      </c>
      <c r="K87" s="115">
        <f>K88+K89+K90</f>
        <v>39.2407</v>
      </c>
      <c r="L87" s="116">
        <f>L74-L84-L86</f>
        <v>20.36318987966814</v>
      </c>
      <c r="M87" s="119">
        <f>SUM(N87:Q87)</f>
        <v>110.89498484128734</v>
      </c>
      <c r="N87" s="115">
        <f>N88+N89+N90</f>
        <v>51.35979999999999</v>
      </c>
      <c r="O87" s="115">
        <f>O88+O89+O90</f>
        <v>0</v>
      </c>
      <c r="P87" s="115">
        <f>P88+P89+P90</f>
        <v>38.63700000000001</v>
      </c>
      <c r="Q87" s="116">
        <f>Q74-Q84-Q86</f>
        <v>20.898184841287332</v>
      </c>
      <c r="R87" s="129">
        <f>SUM(S87:V87)</f>
        <v>111.22099209940143</v>
      </c>
      <c r="S87" s="115">
        <f>S88+S89+S90</f>
        <v>50.7061</v>
      </c>
      <c r="T87" s="115">
        <f>T88+T89+T90</f>
        <v>0</v>
      </c>
      <c r="U87" s="115">
        <f>U88+U89+U90</f>
        <v>39.1333</v>
      </c>
      <c r="V87" s="115">
        <f>V74-V84-V86</f>
        <v>21.381592099401438</v>
      </c>
      <c r="W87" s="119">
        <f>SUM(X87:AA87)</f>
        <v>113.81284916859681</v>
      </c>
      <c r="X87" s="115">
        <f>X88+X89+X90</f>
        <v>52.613499999999995</v>
      </c>
      <c r="Y87" s="115">
        <f>Y88+Y89+Y90</f>
        <v>0</v>
      </c>
      <c r="Z87" s="115">
        <f>Z88+Z89+Z90</f>
        <v>40.2607</v>
      </c>
      <c r="AA87" s="116">
        <f>AA74-AA84-AA86</f>
        <v>20.938649168596815</v>
      </c>
      <c r="AB87" s="119">
        <f>SUM(AC87:AF87)</f>
        <v>112.51692063399912</v>
      </c>
      <c r="AC87" s="115">
        <f>AC88+AC89+AC90</f>
        <v>51.6598</v>
      </c>
      <c r="AD87" s="115">
        <f>AD88+AD89+AD90</f>
        <v>0</v>
      </c>
      <c r="AE87" s="115">
        <f>AE88+AE89+AE90</f>
        <v>39.697</v>
      </c>
      <c r="AF87" s="116">
        <f>AF74-AF84-AF86</f>
        <v>21.160120633999128</v>
      </c>
    </row>
    <row r="88" spans="1:32" ht="31.5">
      <c r="A88" s="20" t="s">
        <v>36</v>
      </c>
      <c r="B88" s="21" t="s">
        <v>40</v>
      </c>
      <c r="C88" s="119">
        <f>SUM(D88:G88)</f>
        <v>72.512</v>
      </c>
      <c r="D88" s="142">
        <v>19.0386</v>
      </c>
      <c r="E88" s="150"/>
      <c r="F88" s="150">
        <v>32.0602</v>
      </c>
      <c r="G88" s="144">
        <v>21.4132</v>
      </c>
      <c r="H88" s="119">
        <f>SUM(I88:L88)</f>
        <v>74.89309999999999</v>
      </c>
      <c r="I88" s="142">
        <v>20.99</v>
      </c>
      <c r="J88" s="150"/>
      <c r="K88" s="150">
        <v>33.5599</v>
      </c>
      <c r="L88" s="144">
        <v>20.3432</v>
      </c>
      <c r="M88" s="119">
        <f>SUM(N88:Q88)</f>
        <v>73.70255</v>
      </c>
      <c r="N88" s="133">
        <f>(D88+I88)/2</f>
        <v>20.0143</v>
      </c>
      <c r="O88" s="133"/>
      <c r="P88" s="133">
        <f>(F88+K88)/2</f>
        <v>32.810050000000004</v>
      </c>
      <c r="Q88" s="133">
        <f>(G88+L88)/2</f>
        <v>20.8782</v>
      </c>
      <c r="R88" s="119">
        <f>SUM(S88:V88)</f>
        <v>74.1807</v>
      </c>
      <c r="S88" s="142">
        <v>19.6586</v>
      </c>
      <c r="T88" s="150"/>
      <c r="U88" s="150">
        <v>33.1605</v>
      </c>
      <c r="V88" s="144">
        <v>21.3616</v>
      </c>
      <c r="W88" s="119">
        <f>SUM(X88:AA88)</f>
        <v>76.50789999999999</v>
      </c>
      <c r="X88" s="142">
        <v>20.99</v>
      </c>
      <c r="Y88" s="150"/>
      <c r="Z88" s="150">
        <v>34.5805</v>
      </c>
      <c r="AA88" s="144">
        <v>20.9374</v>
      </c>
      <c r="AB88" s="119">
        <f>SUM(AC88:AF88)</f>
        <v>75.3443</v>
      </c>
      <c r="AC88" s="71">
        <f>(S88+X88)/2</f>
        <v>20.3243</v>
      </c>
      <c r="AD88" s="71"/>
      <c r="AE88" s="71">
        <f>(U88+Z88)/2</f>
        <v>33.8705</v>
      </c>
      <c r="AF88" s="72">
        <f>(V88+AA88)/2</f>
        <v>21.1495</v>
      </c>
    </row>
    <row r="89" spans="1:32" ht="31.5">
      <c r="A89" s="20" t="s">
        <v>37</v>
      </c>
      <c r="B89" s="23" t="s">
        <v>131</v>
      </c>
      <c r="C89" s="119">
        <f>SUM(D89:G89)</f>
        <v>31.837699999999998</v>
      </c>
      <c r="D89" s="131">
        <v>27.0399</v>
      </c>
      <c r="E89" s="132"/>
      <c r="F89" s="132">
        <v>4.7978</v>
      </c>
      <c r="G89" s="136"/>
      <c r="H89" s="119">
        <f>SUM(I89:L89)</f>
        <v>32.692899999999995</v>
      </c>
      <c r="I89" s="131">
        <v>27.8849</v>
      </c>
      <c r="J89" s="132"/>
      <c r="K89" s="132">
        <v>4.808</v>
      </c>
      <c r="L89" s="136"/>
      <c r="M89" s="119">
        <f>SUM(N89:Q89)</f>
        <v>32.265299999999996</v>
      </c>
      <c r="N89" s="133">
        <f>(D89+I89)/2</f>
        <v>27.4624</v>
      </c>
      <c r="O89" s="132"/>
      <c r="P89" s="133">
        <f>(F89+K89)/2</f>
        <v>4.802899999999999</v>
      </c>
      <c r="Q89" s="136"/>
      <c r="R89" s="119">
        <f>SUM(S89:V89)</f>
        <v>31.8177</v>
      </c>
      <c r="S89" s="131">
        <v>27.0199</v>
      </c>
      <c r="T89" s="132"/>
      <c r="U89" s="132">
        <v>4.7978</v>
      </c>
      <c r="V89" s="136"/>
      <c r="W89" s="119">
        <f>SUM(X89:AA89)</f>
        <v>32.692899999999995</v>
      </c>
      <c r="X89" s="131">
        <v>27.8849</v>
      </c>
      <c r="Y89" s="132"/>
      <c r="Z89" s="132">
        <v>4.808</v>
      </c>
      <c r="AA89" s="136"/>
      <c r="AB89" s="119">
        <f>SUM(AC89:AF89)</f>
        <v>32.2553</v>
      </c>
      <c r="AC89" s="71">
        <f>(X89+S89)/2</f>
        <v>27.452399999999997</v>
      </c>
      <c r="AD89" s="64"/>
      <c r="AE89" s="71">
        <f>(U89+Z89)/2</f>
        <v>4.802899999999999</v>
      </c>
      <c r="AF89" s="73"/>
    </row>
    <row r="90" spans="1:32" ht="32.25" thickBot="1">
      <c r="A90" s="24" t="s">
        <v>41</v>
      </c>
      <c r="B90" s="25" t="s">
        <v>62</v>
      </c>
      <c r="C90" s="120">
        <f>SUM(D90:G90)</f>
        <v>5.222899999999999</v>
      </c>
      <c r="D90" s="137">
        <f>D118</f>
        <v>4.0276</v>
      </c>
      <c r="E90" s="137"/>
      <c r="F90" s="137">
        <f>F118</f>
        <v>1.1753</v>
      </c>
      <c r="G90" s="137">
        <f>G118</f>
        <v>0.02</v>
      </c>
      <c r="H90" s="120">
        <f>SUM(I90:L90)</f>
        <v>4.631399999999999</v>
      </c>
      <c r="I90" s="137">
        <f>I118</f>
        <v>3.7386</v>
      </c>
      <c r="J90" s="137"/>
      <c r="K90" s="137">
        <f>K118</f>
        <v>0.8727999999999999</v>
      </c>
      <c r="L90" s="137">
        <f>L118</f>
        <v>0.02</v>
      </c>
      <c r="M90" s="120">
        <f>SUM(N90:Q90)</f>
        <v>4.927149999999999</v>
      </c>
      <c r="N90" s="133">
        <f>(D90+I90)/2</f>
        <v>3.8830999999999998</v>
      </c>
      <c r="O90" s="138"/>
      <c r="P90" s="133">
        <f>(F90+K90)/2</f>
        <v>1.02405</v>
      </c>
      <c r="Q90" s="133">
        <f>(G90+L90)/2</f>
        <v>0.02</v>
      </c>
      <c r="R90" s="120">
        <f>SUM(S90:V90)</f>
        <v>5.222599999999999</v>
      </c>
      <c r="S90" s="137">
        <f>S112</f>
        <v>4.0276</v>
      </c>
      <c r="T90" s="138"/>
      <c r="U90" s="138">
        <f>U118</f>
        <v>1.175</v>
      </c>
      <c r="V90" s="138">
        <f>V118</f>
        <v>0.02</v>
      </c>
      <c r="W90" s="120">
        <f>SUM(X90:AA90)</f>
        <v>4.612</v>
      </c>
      <c r="X90" s="137">
        <f>X112</f>
        <v>3.7386</v>
      </c>
      <c r="Y90" s="138"/>
      <c r="Z90" s="138">
        <f>Z118</f>
        <v>0.8722</v>
      </c>
      <c r="AA90" s="139">
        <v>0.0012</v>
      </c>
      <c r="AB90" s="120">
        <f>SUM(AC90:AF90)</f>
        <v>4.9173</v>
      </c>
      <c r="AC90" s="71">
        <f>(S90+X90)/2</f>
        <v>3.8830999999999998</v>
      </c>
      <c r="AD90" s="71"/>
      <c r="AE90" s="71">
        <f>(U90+Z90)/2</f>
        <v>1.0236</v>
      </c>
      <c r="AF90" s="71">
        <f>(V90+AA90)/2</f>
        <v>0.0106</v>
      </c>
    </row>
    <row r="91" spans="1:32" ht="16.5" thickBot="1">
      <c r="A91" s="49"/>
      <c r="B91" s="50" t="s">
        <v>43</v>
      </c>
      <c r="C91" s="130"/>
      <c r="D91" s="122">
        <f>D74-D84-D86-D88-D89-D90-E77-F77-G77</f>
        <v>-7.105427357601002E-15</v>
      </c>
      <c r="E91" s="122">
        <f>E74-E84-E86-E88-E89-E90-F78-G78</f>
        <v>0</v>
      </c>
      <c r="F91" s="122">
        <f>F74-F84-F86-F88-F89-F90-G79</f>
        <v>0</v>
      </c>
      <c r="G91" s="122">
        <f>G74-G84-G86-G88-G89-G90</f>
        <v>-2.0197093480760903E-05</v>
      </c>
      <c r="H91" s="124"/>
      <c r="I91" s="122">
        <f>I74-I84-I86-I88-I89-I90-J77-K77-L77</f>
        <v>0</v>
      </c>
      <c r="J91" s="122">
        <f>J74-J84-J86-J88-J89-J90-K78-L78</f>
        <v>0</v>
      </c>
      <c r="K91" s="122">
        <f>K74-K84-K86-K88-K89-K90-L79</f>
        <v>0</v>
      </c>
      <c r="L91" s="125">
        <f>L74-L84-L86-L88-L89-L90</f>
        <v>-1.0120331858303605E-05</v>
      </c>
      <c r="M91" s="124"/>
      <c r="N91" s="122">
        <f>N74-N84-N86-N88-N89-N90-O77-P77-Q77</f>
        <v>0</v>
      </c>
      <c r="O91" s="122">
        <f>O74-O84-O86-O88-O89-O90-P78-Q78</f>
        <v>0</v>
      </c>
      <c r="P91" s="122">
        <f>P74-P84-P86-P88-P89-P90-Q79</f>
        <v>0</v>
      </c>
      <c r="Q91" s="125">
        <f>Q74-Q84-Q86-Q88-Q89-Q90</f>
        <v>-1.5158712667755897E-05</v>
      </c>
      <c r="R91" s="130"/>
      <c r="S91" s="122">
        <f>S74-S84-S86-S88-S89-S90-T77-U77-V77</f>
        <v>-7.105427357601002E-15</v>
      </c>
      <c r="T91" s="122">
        <f>T74-T84-T86-T88-T89-T90-U78-V78</f>
        <v>0</v>
      </c>
      <c r="U91" s="122">
        <f>U74-U84-U86-U88-U89-U90-V79</f>
        <v>0</v>
      </c>
      <c r="V91" s="122">
        <f>V74-V84-V86-V88-V89-V90</f>
        <v>-7.90059856157696E-06</v>
      </c>
      <c r="W91" s="124"/>
      <c r="X91" s="122">
        <f>X74-X84-X86-X88-X89-X90-Y77-Z77-AA77</f>
        <v>0</v>
      </c>
      <c r="Y91" s="122">
        <f>Y74-Y84-Y86-Y88-Y89-Y90-Z78-AA78</f>
        <v>0</v>
      </c>
      <c r="Z91" s="122">
        <f>Z74-Z84-Z86-Z88-Z89-Z90-AA79</f>
        <v>0</v>
      </c>
      <c r="AA91" s="125">
        <f>AA74-AA84-AA86-AA88-AA89-AA90</f>
        <v>4.9168596814342996E-05</v>
      </c>
      <c r="AB91" s="124"/>
      <c r="AC91" s="122">
        <f>AC74-AC84-AC86-AC88-AC89-AC90-AD77-AE77-AF77</f>
        <v>-7.105427357601002E-15</v>
      </c>
      <c r="AD91" s="122">
        <f>AD74-AD84-AD86-AD88-AD89-AD90-AE78-AF78</f>
        <v>0</v>
      </c>
      <c r="AE91" s="122">
        <f>AE74-AE84-AE86-AE88-AE89-AE90-AF79</f>
        <v>0</v>
      </c>
      <c r="AF91" s="125">
        <f>AF74-AF84-AF86-AF88-AF89-AF90</f>
        <v>2.0633999128159483E-05</v>
      </c>
    </row>
    <row r="92" spans="1:32" ht="15.75">
      <c r="A92" s="33"/>
      <c r="B92" s="51"/>
      <c r="C92" s="33"/>
      <c r="D92" s="33"/>
      <c r="E92" s="33"/>
      <c r="F92" s="33"/>
      <c r="G92" s="33"/>
      <c r="H92" s="33"/>
      <c r="I92" s="33"/>
      <c r="J92" s="33"/>
      <c r="K92" s="33"/>
      <c r="L92" s="33"/>
      <c r="M92" s="33"/>
      <c r="N92" s="33"/>
      <c r="O92" s="33"/>
      <c r="P92" s="33"/>
      <c r="Q92" s="33"/>
      <c r="R92" s="3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  <c r="AF92" s="33"/>
    </row>
    <row r="93" spans="1:32" ht="15.75">
      <c r="A93" s="33"/>
      <c r="B93" s="33" t="s">
        <v>30</v>
      </c>
      <c r="C93" s="33"/>
      <c r="D93" s="33"/>
      <c r="E93" s="33"/>
      <c r="F93" s="147"/>
      <c r="G93" s="147"/>
      <c r="H93" s="33"/>
      <c r="I93" s="33"/>
      <c r="J93" s="33"/>
      <c r="K93" s="147"/>
      <c r="L93" s="147"/>
      <c r="M93" s="147"/>
      <c r="N93" s="33"/>
      <c r="O93" s="33"/>
      <c r="P93" s="147"/>
      <c r="Q93" s="33"/>
      <c r="R93" s="147"/>
      <c r="S93" s="33"/>
      <c r="T93" s="147"/>
      <c r="U93" s="147"/>
      <c r="V93" s="147"/>
      <c r="W93" s="33"/>
      <c r="X93" s="33"/>
      <c r="Y93" s="147"/>
      <c r="Z93" s="147"/>
      <c r="AA93" s="147"/>
      <c r="AB93" s="33"/>
      <c r="AC93" s="33"/>
      <c r="AD93" s="33"/>
      <c r="AE93" s="33"/>
      <c r="AF93" s="33"/>
    </row>
    <row r="94" spans="1:32" ht="15.75">
      <c r="A94" s="33"/>
      <c r="B94" s="33"/>
      <c r="C94" s="33"/>
      <c r="D94" s="33"/>
      <c r="E94" s="33"/>
      <c r="F94" s="33"/>
      <c r="G94" s="33"/>
      <c r="H94" s="33"/>
      <c r="I94" s="33"/>
      <c r="J94" s="5"/>
      <c r="K94" s="5"/>
      <c r="L94" s="5"/>
      <c r="M94" s="33"/>
      <c r="N94" s="33"/>
      <c r="O94" s="5"/>
      <c r="P94" s="5"/>
      <c r="Q94" s="5"/>
      <c r="R94" s="33"/>
      <c r="S94" s="33"/>
      <c r="T94" s="33"/>
      <c r="U94" s="33"/>
      <c r="V94" s="33"/>
      <c r="W94" s="33"/>
      <c r="X94" s="33"/>
      <c r="Y94" s="5"/>
      <c r="Z94" s="5"/>
      <c r="AA94" s="5"/>
      <c r="AB94" s="33"/>
      <c r="AC94" s="33"/>
      <c r="AD94" s="5"/>
      <c r="AE94" s="5"/>
      <c r="AF94" s="5"/>
    </row>
    <row r="95" spans="1:32" ht="16.5" thickBot="1">
      <c r="A95" s="33"/>
      <c r="B95" s="34" t="s">
        <v>68</v>
      </c>
      <c r="C95" s="33"/>
      <c r="D95" s="33"/>
      <c r="E95" s="33"/>
      <c r="F95" s="33"/>
      <c r="G95" s="33"/>
      <c r="H95" s="33"/>
      <c r="I95" s="33"/>
      <c r="J95" s="5"/>
      <c r="K95" s="5"/>
      <c r="L95" s="5"/>
      <c r="M95" s="33"/>
      <c r="N95" s="33"/>
      <c r="O95" s="5"/>
      <c r="P95" s="5"/>
      <c r="Q95" s="5"/>
      <c r="R95" s="33"/>
      <c r="S95" s="33"/>
      <c r="T95" s="33"/>
      <c r="U95" s="33"/>
      <c r="V95" s="33"/>
      <c r="W95" s="33"/>
      <c r="X95" s="33"/>
      <c r="Y95" s="5"/>
      <c r="Z95" s="5"/>
      <c r="AA95" s="5"/>
      <c r="AB95" s="33"/>
      <c r="AC95" s="33"/>
      <c r="AD95" s="5"/>
      <c r="AE95" s="5"/>
      <c r="AF95" s="5"/>
    </row>
    <row r="96" spans="1:32" ht="31.5">
      <c r="A96" s="35" t="s">
        <v>7</v>
      </c>
      <c r="B96" s="36" t="s">
        <v>63</v>
      </c>
      <c r="C96" s="8" t="s">
        <v>2</v>
      </c>
      <c r="D96" s="8" t="s">
        <v>9</v>
      </c>
      <c r="E96" s="8" t="s">
        <v>10</v>
      </c>
      <c r="F96" s="8" t="s">
        <v>11</v>
      </c>
      <c r="G96" s="9" t="s">
        <v>12</v>
      </c>
      <c r="H96" s="8" t="s">
        <v>2</v>
      </c>
      <c r="I96" s="8" t="s">
        <v>9</v>
      </c>
      <c r="J96" s="8" t="s">
        <v>10</v>
      </c>
      <c r="K96" s="8" t="s">
        <v>11</v>
      </c>
      <c r="L96" s="9" t="s">
        <v>12</v>
      </c>
      <c r="M96" s="8" t="s">
        <v>2</v>
      </c>
      <c r="N96" s="8" t="s">
        <v>9</v>
      </c>
      <c r="O96" s="8" t="s">
        <v>10</v>
      </c>
      <c r="P96" s="8" t="s">
        <v>11</v>
      </c>
      <c r="Q96" s="9" t="s">
        <v>12</v>
      </c>
      <c r="R96" s="8" t="s">
        <v>2</v>
      </c>
      <c r="S96" s="8" t="s">
        <v>9</v>
      </c>
      <c r="T96" s="8" t="s">
        <v>10</v>
      </c>
      <c r="U96" s="8" t="s">
        <v>11</v>
      </c>
      <c r="V96" s="9" t="s">
        <v>12</v>
      </c>
      <c r="W96" s="8" t="s">
        <v>2</v>
      </c>
      <c r="X96" s="8" t="s">
        <v>9</v>
      </c>
      <c r="Y96" s="8" t="s">
        <v>10</v>
      </c>
      <c r="Z96" s="8" t="s">
        <v>11</v>
      </c>
      <c r="AA96" s="9" t="s">
        <v>12</v>
      </c>
      <c r="AB96" s="8" t="s">
        <v>2</v>
      </c>
      <c r="AC96" s="8" t="s">
        <v>9</v>
      </c>
      <c r="AD96" s="8" t="s">
        <v>10</v>
      </c>
      <c r="AE96" s="8" t="s">
        <v>11</v>
      </c>
      <c r="AF96" s="9" t="s">
        <v>12</v>
      </c>
    </row>
    <row r="97" spans="1:32" ht="47.25">
      <c r="A97" s="37">
        <v>1</v>
      </c>
      <c r="B97" s="44" t="s">
        <v>95</v>
      </c>
      <c r="C97" s="105">
        <f aca="true" t="shared" si="9" ref="C97:C106">SUM(D97:G97)</f>
        <v>0.984</v>
      </c>
      <c r="D97" s="83"/>
      <c r="E97" s="83"/>
      <c r="F97" s="143">
        <v>0.984</v>
      </c>
      <c r="G97" s="84"/>
      <c r="H97" s="105">
        <f aca="true" t="shared" si="10" ref="H97:H106">SUM(I97:L97)</f>
        <v>1.0202</v>
      </c>
      <c r="I97" s="83"/>
      <c r="J97" s="83"/>
      <c r="K97" s="143">
        <v>1.0202</v>
      </c>
      <c r="L97" s="84"/>
      <c r="M97" s="105">
        <f aca="true" t="shared" si="11" ref="M97:M106">SUM(N97:Q97)</f>
        <v>1.0021</v>
      </c>
      <c r="N97" s="83"/>
      <c r="O97" s="83"/>
      <c r="P97" s="142">
        <f>(F97+K97)/2</f>
        <v>1.0021</v>
      </c>
      <c r="Q97" s="84"/>
      <c r="R97" s="105">
        <f aca="true" t="shared" si="12" ref="R97:R106">SUM(S97:V97)</f>
        <v>0.984</v>
      </c>
      <c r="S97" s="83"/>
      <c r="T97" s="83"/>
      <c r="U97" s="83">
        <v>0.984</v>
      </c>
      <c r="V97" s="84"/>
      <c r="W97" s="105">
        <f aca="true" t="shared" si="13" ref="W97:W106">SUM(X97:AA97)</f>
        <v>1.0202</v>
      </c>
      <c r="X97" s="83"/>
      <c r="Y97" s="83"/>
      <c r="Z97" s="83">
        <v>1.0202</v>
      </c>
      <c r="AA97" s="84"/>
      <c r="AB97" s="105">
        <f aca="true" t="shared" si="14" ref="AB97:AB106">SUM(AC97:AF97)</f>
        <v>1.0021</v>
      </c>
      <c r="AC97" s="83"/>
      <c r="AD97" s="83"/>
      <c r="AE97" s="83">
        <f>(U97+Z97)/2</f>
        <v>1.0021</v>
      </c>
      <c r="AF97" s="84"/>
    </row>
    <row r="98" spans="1:32" ht="15.75">
      <c r="A98" s="140">
        <v>2</v>
      </c>
      <c r="B98" s="141" t="s">
        <v>94</v>
      </c>
      <c r="C98" s="105">
        <f t="shared" si="9"/>
        <v>0</v>
      </c>
      <c r="D98" s="83"/>
      <c r="E98" s="83"/>
      <c r="F98" s="143">
        <v>0</v>
      </c>
      <c r="G98" s="84"/>
      <c r="H98" s="105">
        <f t="shared" si="10"/>
        <v>0</v>
      </c>
      <c r="I98" s="83"/>
      <c r="J98" s="83"/>
      <c r="K98" s="143">
        <v>0</v>
      </c>
      <c r="L98" s="84"/>
      <c r="M98" s="105">
        <f t="shared" si="11"/>
        <v>0</v>
      </c>
      <c r="N98" s="83"/>
      <c r="O98" s="83"/>
      <c r="P98" s="142">
        <f aca="true" t="shared" si="15" ref="P98:P106">(F98+K98)/2</f>
        <v>0</v>
      </c>
      <c r="Q98" s="84"/>
      <c r="R98" s="105">
        <f t="shared" si="12"/>
        <v>0</v>
      </c>
      <c r="S98" s="83"/>
      <c r="T98" s="83"/>
      <c r="U98" s="83">
        <v>0</v>
      </c>
      <c r="V98" s="84"/>
      <c r="W98" s="105">
        <f t="shared" si="13"/>
        <v>0</v>
      </c>
      <c r="X98" s="83"/>
      <c r="Y98" s="83"/>
      <c r="Z98" s="83">
        <v>0</v>
      </c>
      <c r="AA98" s="84"/>
      <c r="AB98" s="105">
        <f t="shared" si="14"/>
        <v>0</v>
      </c>
      <c r="AC98" s="83"/>
      <c r="AD98" s="83"/>
      <c r="AE98" s="83">
        <f aca="true" t="shared" si="16" ref="AE98:AE106">(U98+Z98)/2</f>
        <v>0</v>
      </c>
      <c r="AF98" s="84"/>
    </row>
    <row r="99" spans="1:32" ht="16.5" customHeight="1">
      <c r="A99" s="140">
        <v>3</v>
      </c>
      <c r="B99" s="159" t="s">
        <v>96</v>
      </c>
      <c r="C99" s="105">
        <f t="shared" si="9"/>
        <v>0.155</v>
      </c>
      <c r="D99" s="83"/>
      <c r="E99" s="83"/>
      <c r="F99" s="143">
        <v>0.155</v>
      </c>
      <c r="G99" s="84"/>
      <c r="H99" s="105">
        <f t="shared" si="10"/>
        <v>0.1465</v>
      </c>
      <c r="I99" s="83"/>
      <c r="J99" s="83"/>
      <c r="K99" s="143">
        <v>0.1465</v>
      </c>
      <c r="L99" s="84"/>
      <c r="M99" s="105">
        <f t="shared" si="11"/>
        <v>0.15075</v>
      </c>
      <c r="N99" s="83"/>
      <c r="O99" s="83"/>
      <c r="P99" s="142">
        <f t="shared" si="15"/>
        <v>0.15075</v>
      </c>
      <c r="Q99" s="84"/>
      <c r="R99" s="105">
        <f t="shared" si="12"/>
        <v>0.1569</v>
      </c>
      <c r="S99" s="83"/>
      <c r="T99" s="83"/>
      <c r="U99" s="83">
        <v>0.1569</v>
      </c>
      <c r="V99" s="84"/>
      <c r="W99" s="105">
        <f t="shared" si="13"/>
        <v>0.1483</v>
      </c>
      <c r="X99" s="83"/>
      <c r="Y99" s="83"/>
      <c r="Z99" s="83">
        <v>0.1483</v>
      </c>
      <c r="AA99" s="84"/>
      <c r="AB99" s="105">
        <f t="shared" si="14"/>
        <v>0.1526</v>
      </c>
      <c r="AC99" s="83"/>
      <c r="AD99" s="83"/>
      <c r="AE99" s="83">
        <f t="shared" si="16"/>
        <v>0.1526</v>
      </c>
      <c r="AF99" s="84"/>
    </row>
    <row r="100" spans="1:32" ht="15.75" hidden="1">
      <c r="A100" s="140">
        <v>4</v>
      </c>
      <c r="B100" s="141"/>
      <c r="C100" s="105">
        <f t="shared" si="9"/>
        <v>0</v>
      </c>
      <c r="D100" s="83"/>
      <c r="E100" s="83"/>
      <c r="F100" s="143"/>
      <c r="G100" s="84"/>
      <c r="H100" s="105">
        <f t="shared" si="10"/>
        <v>0</v>
      </c>
      <c r="I100" s="83"/>
      <c r="J100" s="83"/>
      <c r="K100" s="143"/>
      <c r="L100" s="84"/>
      <c r="M100" s="105">
        <f t="shared" si="11"/>
        <v>0</v>
      </c>
      <c r="N100" s="83"/>
      <c r="O100" s="83"/>
      <c r="P100" s="142">
        <f t="shared" si="15"/>
        <v>0</v>
      </c>
      <c r="Q100" s="84"/>
      <c r="R100" s="105">
        <f t="shared" si="12"/>
        <v>0</v>
      </c>
      <c r="S100" s="83"/>
      <c r="T100" s="83"/>
      <c r="U100" s="83"/>
      <c r="V100" s="84"/>
      <c r="W100" s="105">
        <f t="shared" si="13"/>
        <v>0</v>
      </c>
      <c r="X100" s="83"/>
      <c r="Y100" s="83"/>
      <c r="Z100" s="83"/>
      <c r="AA100" s="84"/>
      <c r="AB100" s="105">
        <f t="shared" si="14"/>
        <v>0</v>
      </c>
      <c r="AC100" s="83"/>
      <c r="AD100" s="83"/>
      <c r="AE100" s="83">
        <f t="shared" si="16"/>
        <v>0</v>
      </c>
      <c r="AF100" s="84"/>
    </row>
    <row r="101" spans="1:32" ht="15.75" hidden="1">
      <c r="A101" s="140">
        <v>5</v>
      </c>
      <c r="B101" s="141"/>
      <c r="C101" s="105">
        <f t="shared" si="9"/>
        <v>0</v>
      </c>
      <c r="D101" s="83"/>
      <c r="E101" s="83"/>
      <c r="F101" s="143"/>
      <c r="G101" s="84"/>
      <c r="H101" s="105">
        <f t="shared" si="10"/>
        <v>0</v>
      </c>
      <c r="I101" s="83"/>
      <c r="J101" s="83"/>
      <c r="K101" s="143"/>
      <c r="L101" s="84"/>
      <c r="M101" s="105">
        <f t="shared" si="11"/>
        <v>0</v>
      </c>
      <c r="N101" s="83"/>
      <c r="O101" s="83"/>
      <c r="P101" s="142">
        <f t="shared" si="15"/>
        <v>0</v>
      </c>
      <c r="Q101" s="84"/>
      <c r="R101" s="105">
        <f t="shared" si="12"/>
        <v>0</v>
      </c>
      <c r="S101" s="83"/>
      <c r="T101" s="83"/>
      <c r="U101" s="83"/>
      <c r="V101" s="84"/>
      <c r="W101" s="105">
        <f t="shared" si="13"/>
        <v>0</v>
      </c>
      <c r="X101" s="83"/>
      <c r="Y101" s="83"/>
      <c r="Z101" s="83"/>
      <c r="AA101" s="84"/>
      <c r="AB101" s="105">
        <f t="shared" si="14"/>
        <v>0</v>
      </c>
      <c r="AC101" s="83"/>
      <c r="AD101" s="83"/>
      <c r="AE101" s="83">
        <f t="shared" si="16"/>
        <v>0</v>
      </c>
      <c r="AF101" s="84"/>
    </row>
    <row r="102" spans="1:32" ht="15.75" hidden="1">
      <c r="A102" s="140">
        <v>6</v>
      </c>
      <c r="B102" s="141"/>
      <c r="C102" s="105">
        <f t="shared" si="9"/>
        <v>0</v>
      </c>
      <c r="D102" s="83"/>
      <c r="E102" s="83"/>
      <c r="F102" s="143"/>
      <c r="G102" s="84"/>
      <c r="H102" s="105">
        <f t="shared" si="10"/>
        <v>0</v>
      </c>
      <c r="I102" s="83"/>
      <c r="J102" s="83"/>
      <c r="K102" s="143"/>
      <c r="L102" s="84"/>
      <c r="M102" s="105">
        <f t="shared" si="11"/>
        <v>0</v>
      </c>
      <c r="N102" s="83"/>
      <c r="O102" s="83"/>
      <c r="P102" s="142">
        <f t="shared" si="15"/>
        <v>0</v>
      </c>
      <c r="Q102" s="84"/>
      <c r="R102" s="105">
        <f t="shared" si="12"/>
        <v>0</v>
      </c>
      <c r="S102" s="83"/>
      <c r="T102" s="83"/>
      <c r="U102" s="83"/>
      <c r="V102" s="84"/>
      <c r="W102" s="105">
        <f t="shared" si="13"/>
        <v>0</v>
      </c>
      <c r="X102" s="83"/>
      <c r="Y102" s="83"/>
      <c r="Z102" s="83"/>
      <c r="AA102" s="84"/>
      <c r="AB102" s="105">
        <f t="shared" si="14"/>
        <v>0</v>
      </c>
      <c r="AC102" s="83"/>
      <c r="AD102" s="83"/>
      <c r="AE102" s="83">
        <f t="shared" si="16"/>
        <v>0</v>
      </c>
      <c r="AF102" s="84"/>
    </row>
    <row r="103" spans="1:32" ht="15.75" hidden="1">
      <c r="A103" s="140">
        <v>7</v>
      </c>
      <c r="B103" s="141"/>
      <c r="C103" s="105">
        <f t="shared" si="9"/>
        <v>0</v>
      </c>
      <c r="D103" s="83"/>
      <c r="E103" s="83"/>
      <c r="F103" s="143"/>
      <c r="G103" s="84"/>
      <c r="H103" s="105">
        <f t="shared" si="10"/>
        <v>0</v>
      </c>
      <c r="I103" s="83"/>
      <c r="J103" s="83"/>
      <c r="K103" s="143"/>
      <c r="L103" s="84"/>
      <c r="M103" s="105">
        <f t="shared" si="11"/>
        <v>0</v>
      </c>
      <c r="N103" s="83"/>
      <c r="O103" s="83"/>
      <c r="P103" s="142">
        <f t="shared" si="15"/>
        <v>0</v>
      </c>
      <c r="Q103" s="84"/>
      <c r="R103" s="105">
        <f t="shared" si="12"/>
        <v>0</v>
      </c>
      <c r="S103" s="83"/>
      <c r="T103" s="83"/>
      <c r="U103" s="83"/>
      <c r="V103" s="84"/>
      <c r="W103" s="105">
        <f t="shared" si="13"/>
        <v>0</v>
      </c>
      <c r="X103" s="83"/>
      <c r="Y103" s="83"/>
      <c r="Z103" s="83"/>
      <c r="AA103" s="84"/>
      <c r="AB103" s="105">
        <f t="shared" si="14"/>
        <v>0</v>
      </c>
      <c r="AC103" s="83"/>
      <c r="AD103" s="83"/>
      <c r="AE103" s="83">
        <f t="shared" si="16"/>
        <v>0</v>
      </c>
      <c r="AF103" s="84"/>
    </row>
    <row r="104" spans="1:32" ht="15.75" hidden="1">
      <c r="A104" s="140">
        <v>8</v>
      </c>
      <c r="B104" s="141"/>
      <c r="C104" s="105">
        <f>SUM(D104:G104)</f>
        <v>0</v>
      </c>
      <c r="D104" s="83"/>
      <c r="E104" s="83"/>
      <c r="F104" s="143"/>
      <c r="G104" s="84"/>
      <c r="H104" s="105">
        <f>SUM(I104:L104)</f>
        <v>0</v>
      </c>
      <c r="I104" s="83"/>
      <c r="J104" s="83"/>
      <c r="K104" s="143"/>
      <c r="L104" s="84"/>
      <c r="M104" s="105">
        <f>SUM(N104:Q104)</f>
        <v>0</v>
      </c>
      <c r="N104" s="83"/>
      <c r="O104" s="83"/>
      <c r="P104" s="142">
        <f>(F104+K104)/2</f>
        <v>0</v>
      </c>
      <c r="Q104" s="84"/>
      <c r="R104" s="105">
        <f>SUM(S104:V104)</f>
        <v>0</v>
      </c>
      <c r="S104" s="83"/>
      <c r="T104" s="83"/>
      <c r="U104" s="83"/>
      <c r="V104" s="84"/>
      <c r="W104" s="105">
        <f>SUM(X104:AA104)</f>
        <v>0</v>
      </c>
      <c r="X104" s="83"/>
      <c r="Y104" s="83"/>
      <c r="Z104" s="83"/>
      <c r="AA104" s="84"/>
      <c r="AB104" s="105">
        <f>SUM(AC104:AF104)</f>
        <v>0</v>
      </c>
      <c r="AC104" s="83"/>
      <c r="AD104" s="83"/>
      <c r="AE104" s="83">
        <f t="shared" si="16"/>
        <v>0</v>
      </c>
      <c r="AF104" s="84"/>
    </row>
    <row r="105" spans="1:32" ht="15.75" hidden="1">
      <c r="A105" s="140">
        <v>9</v>
      </c>
      <c r="B105" s="141"/>
      <c r="C105" s="105">
        <f>SUM(D105:G105)</f>
        <v>0</v>
      </c>
      <c r="D105" s="83"/>
      <c r="E105" s="83"/>
      <c r="F105" s="143"/>
      <c r="G105" s="84"/>
      <c r="H105" s="105">
        <f>SUM(I105:L105)</f>
        <v>0</v>
      </c>
      <c r="I105" s="83"/>
      <c r="J105" s="83"/>
      <c r="K105" s="143"/>
      <c r="L105" s="84"/>
      <c r="M105" s="105">
        <f>SUM(N105:Q105)</f>
        <v>0</v>
      </c>
      <c r="N105" s="83"/>
      <c r="O105" s="83"/>
      <c r="P105" s="142">
        <f>(F105+K105)/2</f>
        <v>0</v>
      </c>
      <c r="Q105" s="84"/>
      <c r="R105" s="105">
        <f>SUM(S105:V105)</f>
        <v>0</v>
      </c>
      <c r="S105" s="83"/>
      <c r="T105" s="83"/>
      <c r="U105" s="83"/>
      <c r="V105" s="84"/>
      <c r="W105" s="105">
        <f>SUM(X105:AA105)</f>
        <v>0</v>
      </c>
      <c r="X105" s="83"/>
      <c r="Y105" s="83"/>
      <c r="Z105" s="83"/>
      <c r="AA105" s="84"/>
      <c r="AB105" s="105">
        <f>SUM(AC105:AF105)</f>
        <v>0</v>
      </c>
      <c r="AC105" s="83"/>
      <c r="AD105" s="83"/>
      <c r="AE105" s="83">
        <f>(U105+Z105)/2</f>
        <v>0</v>
      </c>
      <c r="AF105" s="84"/>
    </row>
    <row r="106" spans="1:32" ht="3.75" customHeight="1" hidden="1">
      <c r="A106" s="140">
        <v>9</v>
      </c>
      <c r="B106" s="141"/>
      <c r="C106" s="105">
        <f t="shared" si="9"/>
        <v>0</v>
      </c>
      <c r="D106" s="83"/>
      <c r="E106" s="83"/>
      <c r="F106" s="143"/>
      <c r="G106" s="84"/>
      <c r="H106" s="105">
        <f t="shared" si="10"/>
        <v>0</v>
      </c>
      <c r="I106" s="83"/>
      <c r="J106" s="83"/>
      <c r="K106" s="143"/>
      <c r="L106" s="84"/>
      <c r="M106" s="105">
        <f t="shared" si="11"/>
        <v>0</v>
      </c>
      <c r="N106" s="83"/>
      <c r="O106" s="83"/>
      <c r="P106" s="142">
        <f t="shared" si="15"/>
        <v>0</v>
      </c>
      <c r="Q106" s="84"/>
      <c r="R106" s="105">
        <f t="shared" si="12"/>
        <v>0</v>
      </c>
      <c r="S106" s="83"/>
      <c r="T106" s="83"/>
      <c r="U106" s="143"/>
      <c r="V106" s="84"/>
      <c r="W106" s="105">
        <f t="shared" si="13"/>
        <v>0</v>
      </c>
      <c r="X106" s="83"/>
      <c r="Y106" s="83"/>
      <c r="Z106" s="143"/>
      <c r="AA106" s="84"/>
      <c r="AB106" s="105">
        <f t="shared" si="14"/>
        <v>0</v>
      </c>
      <c r="AC106" s="83"/>
      <c r="AD106" s="83"/>
      <c r="AE106" s="83">
        <f t="shared" si="16"/>
        <v>0</v>
      </c>
      <c r="AF106" s="84"/>
    </row>
    <row r="107" spans="1:32" ht="16.5" thickBot="1">
      <c r="A107" s="52"/>
      <c r="B107" s="40" t="s">
        <v>46</v>
      </c>
      <c r="C107" s="104"/>
      <c r="D107" s="104"/>
      <c r="E107" s="104"/>
      <c r="F107" s="104"/>
      <c r="G107" s="104"/>
      <c r="H107" s="104"/>
      <c r="I107" s="104"/>
      <c r="J107" s="104"/>
      <c r="K107" s="104"/>
      <c r="L107" s="104"/>
      <c r="M107" s="104"/>
      <c r="N107" s="104"/>
      <c r="O107" s="104"/>
      <c r="P107" s="104"/>
      <c r="Q107" s="104"/>
      <c r="R107" s="104"/>
      <c r="S107" s="104"/>
      <c r="T107" s="104"/>
      <c r="U107" s="104"/>
      <c r="V107" s="104"/>
      <c r="W107" s="104"/>
      <c r="X107" s="104"/>
      <c r="Y107" s="104"/>
      <c r="Z107" s="104"/>
      <c r="AA107" s="104"/>
      <c r="AB107" s="104"/>
      <c r="AC107" s="104"/>
      <c r="AD107" s="104"/>
      <c r="AE107" s="104"/>
      <c r="AF107" s="104"/>
    </row>
    <row r="108" spans="1:32" ht="16.5" thickBot="1">
      <c r="A108" s="41"/>
      <c r="B108" s="42" t="s">
        <v>8</v>
      </c>
      <c r="C108" s="106">
        <f aca="true" t="shared" si="17" ref="C108:L108">SUM(C97:C106)</f>
        <v>1.139</v>
      </c>
      <c r="D108" s="106">
        <f t="shared" si="17"/>
        <v>0</v>
      </c>
      <c r="E108" s="106">
        <f t="shared" si="17"/>
        <v>0</v>
      </c>
      <c r="F108" s="106">
        <f t="shared" si="17"/>
        <v>1.139</v>
      </c>
      <c r="G108" s="107">
        <f t="shared" si="17"/>
        <v>0</v>
      </c>
      <c r="H108" s="106">
        <f t="shared" si="17"/>
        <v>1.1667</v>
      </c>
      <c r="I108" s="106">
        <f t="shared" si="17"/>
        <v>0</v>
      </c>
      <c r="J108" s="106">
        <f t="shared" si="17"/>
        <v>0</v>
      </c>
      <c r="K108" s="106">
        <f t="shared" si="17"/>
        <v>1.1667</v>
      </c>
      <c r="L108" s="107">
        <f t="shared" si="17"/>
        <v>0</v>
      </c>
      <c r="M108" s="106">
        <f>SUM(M97:M106)</f>
        <v>1.15285</v>
      </c>
      <c r="N108" s="106">
        <f>SUM(N97:N106)</f>
        <v>0</v>
      </c>
      <c r="O108" s="106">
        <f>SUM(O97:O106)</f>
        <v>0</v>
      </c>
      <c r="P108" s="106">
        <f>SUM(P97:P106)</f>
        <v>1.15285</v>
      </c>
      <c r="Q108" s="107">
        <f>SUM(Q97:Q106)</f>
        <v>0</v>
      </c>
      <c r="R108" s="106">
        <f aca="true" t="shared" si="18" ref="R108:AA108">SUM(R97:R106)</f>
        <v>1.1409</v>
      </c>
      <c r="S108" s="106">
        <f t="shared" si="18"/>
        <v>0</v>
      </c>
      <c r="T108" s="106">
        <f t="shared" si="18"/>
        <v>0</v>
      </c>
      <c r="U108" s="106">
        <f t="shared" si="18"/>
        <v>1.1409</v>
      </c>
      <c r="V108" s="107">
        <f t="shared" si="18"/>
        <v>0</v>
      </c>
      <c r="W108" s="106">
        <f t="shared" si="18"/>
        <v>1.1684999999999999</v>
      </c>
      <c r="X108" s="106">
        <f t="shared" si="18"/>
        <v>0</v>
      </c>
      <c r="Y108" s="106">
        <f t="shared" si="18"/>
        <v>0</v>
      </c>
      <c r="Z108" s="106">
        <f t="shared" si="18"/>
        <v>1.1684999999999999</v>
      </c>
      <c r="AA108" s="107">
        <f t="shared" si="18"/>
        <v>0</v>
      </c>
      <c r="AB108" s="106">
        <f>SUM(AB97:AB106)</f>
        <v>1.1547</v>
      </c>
      <c r="AC108" s="106">
        <f>SUM(AC97:AC106)</f>
        <v>0</v>
      </c>
      <c r="AD108" s="106">
        <f>SUM(AD97:AD106)</f>
        <v>0</v>
      </c>
      <c r="AE108" s="106">
        <f>SUM(AE97:AE106)</f>
        <v>1.1547</v>
      </c>
      <c r="AF108" s="107">
        <f>SUM(AF97:AF106)</f>
        <v>0</v>
      </c>
    </row>
    <row r="109" spans="8:29" ht="12.75">
      <c r="H109" s="39"/>
      <c r="I109" s="39"/>
      <c r="M109" s="39"/>
      <c r="N109" s="39"/>
      <c r="W109" s="39"/>
      <c r="X109" s="39"/>
      <c r="AB109" s="39"/>
      <c r="AC109" s="39"/>
    </row>
    <row r="110" spans="2:29" ht="16.5" thickBot="1">
      <c r="B110" s="34" t="s">
        <v>69</v>
      </c>
      <c r="H110" s="39"/>
      <c r="I110" s="39"/>
      <c r="M110" s="39"/>
      <c r="N110" s="39"/>
      <c r="W110" s="39"/>
      <c r="X110" s="39"/>
      <c r="AB110" s="39"/>
      <c r="AC110" s="39"/>
    </row>
    <row r="111" spans="1:32" ht="31.5">
      <c r="A111" s="35" t="s">
        <v>7</v>
      </c>
      <c r="B111" s="36" t="s">
        <v>63</v>
      </c>
      <c r="C111" s="8" t="s">
        <v>2</v>
      </c>
      <c r="D111" s="8" t="s">
        <v>9</v>
      </c>
      <c r="E111" s="8" t="s">
        <v>10</v>
      </c>
      <c r="F111" s="8" t="s">
        <v>11</v>
      </c>
      <c r="G111" s="9" t="s">
        <v>12</v>
      </c>
      <c r="H111" s="8" t="s">
        <v>2</v>
      </c>
      <c r="I111" s="8" t="s">
        <v>9</v>
      </c>
      <c r="J111" s="8" t="s">
        <v>10</v>
      </c>
      <c r="K111" s="8" t="s">
        <v>11</v>
      </c>
      <c r="L111" s="9" t="s">
        <v>12</v>
      </c>
      <c r="M111" s="8" t="s">
        <v>2</v>
      </c>
      <c r="N111" s="8" t="s">
        <v>9</v>
      </c>
      <c r="O111" s="8" t="s">
        <v>10</v>
      </c>
      <c r="P111" s="8" t="s">
        <v>11</v>
      </c>
      <c r="Q111" s="9" t="s">
        <v>12</v>
      </c>
      <c r="R111" s="8" t="s">
        <v>2</v>
      </c>
      <c r="S111" s="8" t="s">
        <v>9</v>
      </c>
      <c r="T111" s="8" t="s">
        <v>10</v>
      </c>
      <c r="U111" s="8" t="s">
        <v>11</v>
      </c>
      <c r="V111" s="9" t="s">
        <v>12</v>
      </c>
      <c r="W111" s="8" t="s">
        <v>2</v>
      </c>
      <c r="X111" s="8" t="s">
        <v>9</v>
      </c>
      <c r="Y111" s="8" t="s">
        <v>10</v>
      </c>
      <c r="Z111" s="8" t="s">
        <v>11</v>
      </c>
      <c r="AA111" s="9" t="s">
        <v>12</v>
      </c>
      <c r="AB111" s="8" t="s">
        <v>2</v>
      </c>
      <c r="AC111" s="8" t="s">
        <v>9</v>
      </c>
      <c r="AD111" s="8" t="s">
        <v>10</v>
      </c>
      <c r="AE111" s="8" t="s">
        <v>11</v>
      </c>
      <c r="AF111" s="9" t="s">
        <v>12</v>
      </c>
    </row>
    <row r="112" spans="1:32" ht="31.5">
      <c r="A112" s="43">
        <v>1</v>
      </c>
      <c r="B112" s="44" t="s">
        <v>98</v>
      </c>
      <c r="C112" s="105">
        <f>SUM(D112:G112)</f>
        <v>4.0276</v>
      </c>
      <c r="D112" s="142">
        <v>4.0276</v>
      </c>
      <c r="E112" s="150"/>
      <c r="F112" s="150"/>
      <c r="G112" s="144"/>
      <c r="H112" s="105">
        <f>SUM(I112:L112)</f>
        <v>3.7386</v>
      </c>
      <c r="I112" s="142">
        <v>3.7386</v>
      </c>
      <c r="J112" s="150"/>
      <c r="K112" s="150"/>
      <c r="L112" s="144"/>
      <c r="M112" s="105">
        <f>SUM(N112:Q112)</f>
        <v>3.8830999999999998</v>
      </c>
      <c r="N112" s="83">
        <f>N90</f>
        <v>3.8830999999999998</v>
      </c>
      <c r="O112" s="83"/>
      <c r="P112" s="83"/>
      <c r="Q112" s="84"/>
      <c r="R112" s="105">
        <f>SUM(S112:V112)</f>
        <v>4.0276</v>
      </c>
      <c r="S112" s="142">
        <v>4.0276</v>
      </c>
      <c r="T112" s="150"/>
      <c r="U112" s="150"/>
      <c r="V112" s="144"/>
      <c r="W112" s="105">
        <f>SUM(X112:AA112)</f>
        <v>3.7386</v>
      </c>
      <c r="X112" s="142">
        <v>3.7386</v>
      </c>
      <c r="Y112" s="150"/>
      <c r="Z112" s="150"/>
      <c r="AA112" s="144"/>
      <c r="AB112" s="105">
        <f>SUM(AC112:AF112)</f>
        <v>3.8830999999999998</v>
      </c>
      <c r="AC112" s="83">
        <f>(S112+X112)/2</f>
        <v>3.8830999999999998</v>
      </c>
      <c r="AD112" s="83"/>
      <c r="AE112" s="83"/>
      <c r="AF112" s="84"/>
    </row>
    <row r="113" spans="1:32" ht="15.75">
      <c r="A113" s="45">
        <v>2</v>
      </c>
      <c r="B113" s="141" t="s">
        <v>82</v>
      </c>
      <c r="C113" s="105">
        <f>SUM(D113:G113)</f>
        <v>0.6663</v>
      </c>
      <c r="D113" s="143"/>
      <c r="E113" s="151"/>
      <c r="F113" s="151">
        <v>0.6663</v>
      </c>
      <c r="G113" s="158"/>
      <c r="H113" s="105">
        <f>SUM(I113:L113)</f>
        <v>0.5376</v>
      </c>
      <c r="I113" s="143"/>
      <c r="J113" s="151"/>
      <c r="K113" s="151">
        <v>0.5376</v>
      </c>
      <c r="L113" s="158"/>
      <c r="M113" s="105">
        <f>SUM(N113:Q113)</f>
        <v>0.60195</v>
      </c>
      <c r="N113" s="83"/>
      <c r="O113" s="83"/>
      <c r="P113" s="83">
        <f>(F113+K113)/2</f>
        <v>0.60195</v>
      </c>
      <c r="Q113" s="84"/>
      <c r="R113" s="105">
        <f>SUM(S113:V113)</f>
        <v>0.666</v>
      </c>
      <c r="S113" s="143"/>
      <c r="T113" s="151"/>
      <c r="U113" s="151">
        <v>0.666</v>
      </c>
      <c r="V113" s="158"/>
      <c r="W113" s="105">
        <f>SUM(X113:AA113)</f>
        <v>0.537</v>
      </c>
      <c r="X113" s="143"/>
      <c r="Y113" s="151"/>
      <c r="Z113" s="151">
        <v>0.537</v>
      </c>
      <c r="AA113" s="158"/>
      <c r="AB113" s="105">
        <f>SUM(AC113:AF113)</f>
        <v>0.6015</v>
      </c>
      <c r="AC113" s="83"/>
      <c r="AD113" s="83"/>
      <c r="AE113" s="83">
        <f>(U113+Z113)/2</f>
        <v>0.6015</v>
      </c>
      <c r="AF113" s="84"/>
    </row>
    <row r="114" spans="1:32" ht="47.25">
      <c r="A114" s="45">
        <v>3</v>
      </c>
      <c r="B114" s="160" t="s">
        <v>133</v>
      </c>
      <c r="C114" s="105">
        <f>SUM(D114:G114)</f>
        <v>0.3699</v>
      </c>
      <c r="D114" s="143"/>
      <c r="E114" s="151"/>
      <c r="F114" s="151">
        <v>0.3699</v>
      </c>
      <c r="G114" s="158"/>
      <c r="H114" s="105">
        <f>SUM(I114:L114)</f>
        <v>0.2032</v>
      </c>
      <c r="I114" s="143"/>
      <c r="J114" s="151"/>
      <c r="K114" s="151">
        <v>0.2032</v>
      </c>
      <c r="L114" s="158"/>
      <c r="M114" s="105">
        <f>SUM(N114:Q114)</f>
        <v>0.28654999999999997</v>
      </c>
      <c r="N114" s="83"/>
      <c r="O114" s="83"/>
      <c r="P114" s="83">
        <f>(F114+K114)/2</f>
        <v>0.28654999999999997</v>
      </c>
      <c r="Q114" s="84"/>
      <c r="R114" s="105">
        <f>SUM(S114:V114)</f>
        <v>0.3699</v>
      </c>
      <c r="S114" s="143"/>
      <c r="T114" s="151"/>
      <c r="U114" s="151">
        <v>0.3699</v>
      </c>
      <c r="V114" s="158"/>
      <c r="W114" s="105">
        <f>SUM(X114:AA114)</f>
        <v>0.2032</v>
      </c>
      <c r="X114" s="143"/>
      <c r="Y114" s="151"/>
      <c r="Z114" s="151">
        <v>0.2032</v>
      </c>
      <c r="AA114" s="158"/>
      <c r="AB114" s="105">
        <f>SUM(AC114:AF114)</f>
        <v>0.28654999999999997</v>
      </c>
      <c r="AC114" s="83"/>
      <c r="AD114" s="83"/>
      <c r="AE114" s="83">
        <f>(U114+Z114)/2</f>
        <v>0.28654999999999997</v>
      </c>
      <c r="AF114" s="84"/>
    </row>
    <row r="115" spans="1:32" ht="15.75">
      <c r="A115" s="45">
        <v>4</v>
      </c>
      <c r="B115" s="141" t="s">
        <v>90</v>
      </c>
      <c r="C115" s="105"/>
      <c r="D115" s="143"/>
      <c r="E115" s="151"/>
      <c r="F115" s="151"/>
      <c r="G115" s="158">
        <v>0.02</v>
      </c>
      <c r="H115" s="105"/>
      <c r="I115" s="143"/>
      <c r="J115" s="151"/>
      <c r="K115" s="151"/>
      <c r="L115" s="158">
        <v>0.02</v>
      </c>
      <c r="M115" s="105"/>
      <c r="N115" s="83"/>
      <c r="O115" s="83"/>
      <c r="P115" s="83"/>
      <c r="Q115" s="152">
        <f>(G115+L115)/2</f>
        <v>0.02</v>
      </c>
      <c r="R115" s="105"/>
      <c r="S115" s="143"/>
      <c r="T115" s="151"/>
      <c r="U115" s="151"/>
      <c r="V115" s="158">
        <v>0.02</v>
      </c>
      <c r="W115" s="105"/>
      <c r="X115" s="143"/>
      <c r="Y115" s="151"/>
      <c r="Z115" s="151"/>
      <c r="AA115" s="158">
        <v>0.02</v>
      </c>
      <c r="AB115" s="105"/>
      <c r="AC115" s="83"/>
      <c r="AD115" s="83"/>
      <c r="AE115" s="83"/>
      <c r="AF115" s="152">
        <f>(V115+AA115)/2</f>
        <v>0.02</v>
      </c>
    </row>
    <row r="116" spans="1:32" ht="15.75">
      <c r="A116" s="45">
        <v>5</v>
      </c>
      <c r="B116" s="141" t="s">
        <v>99</v>
      </c>
      <c r="C116" s="105">
        <f>SUM(D116:G116)</f>
        <v>0.1391</v>
      </c>
      <c r="D116" s="143"/>
      <c r="E116" s="151"/>
      <c r="F116" s="151">
        <v>0.1391</v>
      </c>
      <c r="G116" s="158"/>
      <c r="H116" s="105">
        <f>SUM(I116:L116)</f>
        <v>0.132</v>
      </c>
      <c r="I116" s="143"/>
      <c r="J116" s="151"/>
      <c r="K116" s="151">
        <v>0.132</v>
      </c>
      <c r="L116" s="158"/>
      <c r="M116" s="105">
        <f>SUM(N116:Q116)</f>
        <v>0.13555</v>
      </c>
      <c r="N116" s="83"/>
      <c r="O116" s="83"/>
      <c r="P116" s="83">
        <f>(F116+K116)/2</f>
        <v>0.13555</v>
      </c>
      <c r="Q116" s="84"/>
      <c r="R116" s="105">
        <f>SUM(S116:V116)</f>
        <v>0.1391</v>
      </c>
      <c r="S116" s="143"/>
      <c r="T116" s="151"/>
      <c r="U116" s="151">
        <v>0.1391</v>
      </c>
      <c r="V116" s="158"/>
      <c r="W116" s="105">
        <f>SUM(X116:AA116)</f>
        <v>0.132</v>
      </c>
      <c r="X116" s="143"/>
      <c r="Y116" s="151"/>
      <c r="Z116" s="151">
        <v>0.132</v>
      </c>
      <c r="AA116" s="158"/>
      <c r="AB116" s="105">
        <f>SUM(AC116:AF116)</f>
        <v>0.13555</v>
      </c>
      <c r="AC116" s="83"/>
      <c r="AD116" s="83"/>
      <c r="AE116" s="83">
        <f>(U116+Z116)/2</f>
        <v>0.13555</v>
      </c>
      <c r="AF116" s="84"/>
    </row>
    <row r="117" spans="1:32" ht="16.5" thickBot="1">
      <c r="A117" s="53"/>
      <c r="B117" s="40" t="s">
        <v>46</v>
      </c>
      <c r="C117" s="104"/>
      <c r="D117" s="104"/>
      <c r="E117" s="104"/>
      <c r="F117" s="104"/>
      <c r="G117" s="104"/>
      <c r="H117" s="104"/>
      <c r="I117" s="104"/>
      <c r="J117" s="104"/>
      <c r="K117" s="104"/>
      <c r="L117" s="104"/>
      <c r="M117" s="104"/>
      <c r="N117" s="104"/>
      <c r="O117" s="104"/>
      <c r="P117" s="104"/>
      <c r="Q117" s="104"/>
      <c r="R117" s="104"/>
      <c r="S117" s="104"/>
      <c r="T117" s="104"/>
      <c r="U117" s="104"/>
      <c r="V117" s="104"/>
      <c r="W117" s="104"/>
      <c r="X117" s="104"/>
      <c r="Y117" s="104"/>
      <c r="Z117" s="104"/>
      <c r="AA117" s="104"/>
      <c r="AB117" s="104"/>
      <c r="AC117" s="104"/>
      <c r="AD117" s="104"/>
      <c r="AE117" s="104"/>
      <c r="AF117" s="104"/>
    </row>
    <row r="118" spans="1:32" ht="16.5" thickBot="1">
      <c r="A118" s="41"/>
      <c r="B118" s="42" t="s">
        <v>8</v>
      </c>
      <c r="C118" s="110">
        <f aca="true" t="shared" si="19" ref="C118:L118">SUM(C112:C116)</f>
        <v>5.2029</v>
      </c>
      <c r="D118" s="110">
        <f t="shared" si="19"/>
        <v>4.0276</v>
      </c>
      <c r="E118" s="110">
        <f t="shared" si="19"/>
        <v>0</v>
      </c>
      <c r="F118" s="110">
        <f t="shared" si="19"/>
        <v>1.1753</v>
      </c>
      <c r="G118" s="111">
        <f>SUM(G112:G116)</f>
        <v>0.02</v>
      </c>
      <c r="H118" s="110">
        <f t="shared" si="19"/>
        <v>4.6114</v>
      </c>
      <c r="I118" s="110">
        <f t="shared" si="19"/>
        <v>3.7386</v>
      </c>
      <c r="J118" s="110">
        <f t="shared" si="19"/>
        <v>0</v>
      </c>
      <c r="K118" s="110">
        <f t="shared" si="19"/>
        <v>0.8727999999999999</v>
      </c>
      <c r="L118" s="111">
        <f t="shared" si="19"/>
        <v>0.02</v>
      </c>
      <c r="M118" s="110">
        <f>SUM(M112:M116)</f>
        <v>4.90715</v>
      </c>
      <c r="N118" s="110">
        <f>SUM(N112:N116)</f>
        <v>3.8830999999999998</v>
      </c>
      <c r="O118" s="110">
        <f>SUM(O112:O116)</f>
        <v>0</v>
      </c>
      <c r="P118" s="110">
        <f>SUM(P112:P116)</f>
        <v>1.02405</v>
      </c>
      <c r="Q118" s="111">
        <f>SUM(Q112:Q116)</f>
        <v>0.02</v>
      </c>
      <c r="R118" s="110">
        <f aca="true" t="shared" si="20" ref="R118:AA118">SUM(R112:R116)</f>
        <v>5.2026</v>
      </c>
      <c r="S118" s="110">
        <f t="shared" si="20"/>
        <v>4.0276</v>
      </c>
      <c r="T118" s="110">
        <f t="shared" si="20"/>
        <v>0</v>
      </c>
      <c r="U118" s="110">
        <f t="shared" si="20"/>
        <v>1.175</v>
      </c>
      <c r="V118" s="111">
        <f t="shared" si="20"/>
        <v>0.02</v>
      </c>
      <c r="W118" s="110">
        <f t="shared" si="20"/>
        <v>4.610799999999999</v>
      </c>
      <c r="X118" s="110">
        <f t="shared" si="20"/>
        <v>3.7386</v>
      </c>
      <c r="Y118" s="110">
        <f t="shared" si="20"/>
        <v>0</v>
      </c>
      <c r="Z118" s="110">
        <f t="shared" si="20"/>
        <v>0.8722</v>
      </c>
      <c r="AA118" s="111">
        <f t="shared" si="20"/>
        <v>0.02</v>
      </c>
      <c r="AB118" s="110">
        <f>SUM(AB112:AB116)</f>
        <v>4.9067</v>
      </c>
      <c r="AC118" s="110">
        <f>SUM(AC112:AC116)</f>
        <v>3.8830999999999998</v>
      </c>
      <c r="AD118" s="110">
        <f>SUM(AD112:AD116)</f>
        <v>0</v>
      </c>
      <c r="AE118" s="110">
        <f>SUM(AE112:AE116)</f>
        <v>1.0236</v>
      </c>
      <c r="AF118" s="111">
        <f>SUM(AF112:AF116)</f>
        <v>0.02</v>
      </c>
    </row>
    <row r="119" spans="8:29" ht="12.75">
      <c r="H119" s="39"/>
      <c r="I119" s="39"/>
      <c r="M119" s="39"/>
      <c r="N119" s="39"/>
      <c r="W119" s="39"/>
      <c r="X119" s="39"/>
      <c r="AB119" s="39"/>
      <c r="AC119" s="39"/>
    </row>
    <row r="120" spans="2:29" ht="16.5" thickBot="1">
      <c r="B120" s="34" t="s">
        <v>67</v>
      </c>
      <c r="H120" s="39"/>
      <c r="I120" s="39"/>
      <c r="M120" s="39"/>
      <c r="N120" s="39"/>
      <c r="W120" s="39"/>
      <c r="X120" s="39"/>
      <c r="AB120" s="39"/>
      <c r="AC120" s="39"/>
    </row>
    <row r="121" spans="1:32" ht="31.5">
      <c r="A121" s="35" t="s">
        <v>7</v>
      </c>
      <c r="B121" s="36" t="s">
        <v>64</v>
      </c>
      <c r="C121" s="8" t="s">
        <v>2</v>
      </c>
      <c r="D121" s="8" t="s">
        <v>9</v>
      </c>
      <c r="E121" s="8" t="s">
        <v>10</v>
      </c>
      <c r="F121" s="8" t="s">
        <v>11</v>
      </c>
      <c r="G121" s="9" t="s">
        <v>12</v>
      </c>
      <c r="H121" s="8" t="s">
        <v>2</v>
      </c>
      <c r="I121" s="8" t="s">
        <v>9</v>
      </c>
      <c r="J121" s="8" t="s">
        <v>10</v>
      </c>
      <c r="K121" s="8" t="s">
        <v>11</v>
      </c>
      <c r="L121" s="9" t="s">
        <v>12</v>
      </c>
      <c r="M121" s="8" t="s">
        <v>2</v>
      </c>
      <c r="N121" s="8" t="s">
        <v>9</v>
      </c>
      <c r="O121" s="8" t="s">
        <v>10</v>
      </c>
      <c r="P121" s="8" t="s">
        <v>11</v>
      </c>
      <c r="Q121" s="9" t="s">
        <v>12</v>
      </c>
      <c r="R121" s="8" t="s">
        <v>2</v>
      </c>
      <c r="S121" s="8" t="s">
        <v>9</v>
      </c>
      <c r="T121" s="8" t="s">
        <v>10</v>
      </c>
      <c r="U121" s="8" t="s">
        <v>11</v>
      </c>
      <c r="V121" s="9" t="s">
        <v>12</v>
      </c>
      <c r="W121" s="8" t="s">
        <v>2</v>
      </c>
      <c r="X121" s="8" t="s">
        <v>9</v>
      </c>
      <c r="Y121" s="8" t="s">
        <v>10</v>
      </c>
      <c r="Z121" s="8" t="s">
        <v>11</v>
      </c>
      <c r="AA121" s="9" t="s">
        <v>12</v>
      </c>
      <c r="AB121" s="8" t="s">
        <v>2</v>
      </c>
      <c r="AC121" s="8" t="s">
        <v>9</v>
      </c>
      <c r="AD121" s="8" t="s">
        <v>10</v>
      </c>
      <c r="AE121" s="8" t="s">
        <v>11</v>
      </c>
      <c r="AF121" s="9" t="s">
        <v>12</v>
      </c>
    </row>
    <row r="122" spans="1:32" ht="15.75">
      <c r="A122" s="37"/>
      <c r="B122" s="38" t="s">
        <v>84</v>
      </c>
      <c r="C122" s="105">
        <f>SUM(D122:G122)</f>
        <v>72.512</v>
      </c>
      <c r="D122" s="83">
        <f>D88</f>
        <v>19.0386</v>
      </c>
      <c r="E122" s="83"/>
      <c r="F122" s="83">
        <f>F88</f>
        <v>32.0602</v>
      </c>
      <c r="G122" s="84">
        <f>G88</f>
        <v>21.4132</v>
      </c>
      <c r="H122" s="105">
        <f>SUM(I122:L122)</f>
        <v>74.89309999999999</v>
      </c>
      <c r="I122" s="83">
        <f>I88</f>
        <v>20.99</v>
      </c>
      <c r="J122" s="83"/>
      <c r="K122" s="83">
        <f>K88</f>
        <v>33.5599</v>
      </c>
      <c r="L122" s="84">
        <f>L88</f>
        <v>20.3432</v>
      </c>
      <c r="M122" s="105">
        <f>SUM(N122:Q122)</f>
        <v>73.70255</v>
      </c>
      <c r="N122" s="83">
        <f>N88</f>
        <v>20.0143</v>
      </c>
      <c r="O122" s="83"/>
      <c r="P122" s="83">
        <f>P88</f>
        <v>32.810050000000004</v>
      </c>
      <c r="Q122" s="84">
        <f>Q88</f>
        <v>20.8782</v>
      </c>
      <c r="R122" s="105">
        <f>SUM(S122:V122)</f>
        <v>74.1807</v>
      </c>
      <c r="S122" s="83">
        <f>S88</f>
        <v>19.6586</v>
      </c>
      <c r="T122" s="83"/>
      <c r="U122" s="83">
        <f>U88</f>
        <v>33.1605</v>
      </c>
      <c r="V122" s="84">
        <f>V88</f>
        <v>21.3616</v>
      </c>
      <c r="W122" s="105">
        <f>SUM(X122:AA122)</f>
        <v>76.50789999999999</v>
      </c>
      <c r="X122" s="83">
        <f>X88</f>
        <v>20.99</v>
      </c>
      <c r="Y122" s="83"/>
      <c r="Z122" s="83">
        <f>Z88</f>
        <v>34.5805</v>
      </c>
      <c r="AA122" s="84">
        <f>AA88</f>
        <v>20.9374</v>
      </c>
      <c r="AB122" s="105">
        <f>SUM(AC122:AF122)</f>
        <v>75.3443</v>
      </c>
      <c r="AC122" s="83">
        <f>AC88</f>
        <v>20.3243</v>
      </c>
      <c r="AD122" s="83"/>
      <c r="AE122" s="83">
        <f>AE88</f>
        <v>33.8705</v>
      </c>
      <c r="AF122" s="84">
        <f>AF88</f>
        <v>21.1495</v>
      </c>
    </row>
    <row r="123" spans="1:32" ht="15.75">
      <c r="A123" s="37"/>
      <c r="B123" s="38"/>
      <c r="C123" s="105">
        <f>SUM(D123:G123)</f>
        <v>0</v>
      </c>
      <c r="D123" s="83"/>
      <c r="E123" s="83"/>
      <c r="F123" s="83"/>
      <c r="G123" s="84"/>
      <c r="H123" s="105">
        <f>SUM(I123:L123)</f>
        <v>0</v>
      </c>
      <c r="I123" s="83"/>
      <c r="J123" s="83"/>
      <c r="K123" s="83"/>
      <c r="L123" s="84"/>
      <c r="M123" s="105">
        <f>SUM(N123:Q123)</f>
        <v>0</v>
      </c>
      <c r="N123" s="83"/>
      <c r="O123" s="83"/>
      <c r="P123" s="83"/>
      <c r="Q123" s="84"/>
      <c r="R123" s="105">
        <f>SUM(S123:V123)</f>
        <v>0</v>
      </c>
      <c r="S123" s="83"/>
      <c r="T123" s="83"/>
      <c r="U123" s="83"/>
      <c r="V123" s="84"/>
      <c r="W123" s="105">
        <f>SUM(X123:AA123)</f>
        <v>0</v>
      </c>
      <c r="X123" s="83"/>
      <c r="Y123" s="83"/>
      <c r="Z123" s="83"/>
      <c r="AA123" s="84"/>
      <c r="AB123" s="105">
        <f>SUM(AC123:AF123)</f>
        <v>0</v>
      </c>
      <c r="AC123" s="83"/>
      <c r="AD123" s="83"/>
      <c r="AE123" s="83"/>
      <c r="AF123" s="84"/>
    </row>
    <row r="124" spans="1:32" ht="15.75">
      <c r="A124" s="37"/>
      <c r="B124" s="38"/>
      <c r="C124" s="105">
        <f>SUM(D124:G124)</f>
        <v>0</v>
      </c>
      <c r="D124" s="83"/>
      <c r="E124" s="83"/>
      <c r="F124" s="83"/>
      <c r="G124" s="84"/>
      <c r="H124" s="105">
        <f>SUM(I124:L124)</f>
        <v>0</v>
      </c>
      <c r="I124" s="83"/>
      <c r="J124" s="83"/>
      <c r="K124" s="83"/>
      <c r="L124" s="84"/>
      <c r="M124" s="105">
        <f>SUM(N124:Q124)</f>
        <v>0</v>
      </c>
      <c r="N124" s="83"/>
      <c r="O124" s="83"/>
      <c r="P124" s="83"/>
      <c r="Q124" s="84"/>
      <c r="R124" s="105">
        <f>SUM(S124:V124)</f>
        <v>0</v>
      </c>
      <c r="S124" s="83"/>
      <c r="T124" s="83"/>
      <c r="U124" s="83"/>
      <c r="V124" s="84"/>
      <c r="W124" s="105">
        <f>SUM(X124:AA124)</f>
        <v>0</v>
      </c>
      <c r="X124" s="83"/>
      <c r="Y124" s="83"/>
      <c r="Z124" s="83"/>
      <c r="AA124" s="84"/>
      <c r="AB124" s="105">
        <f>SUM(AC124:AF124)</f>
        <v>0</v>
      </c>
      <c r="AC124" s="83"/>
      <c r="AD124" s="83"/>
      <c r="AE124" s="83"/>
      <c r="AF124" s="84"/>
    </row>
    <row r="125" spans="1:32" ht="16.5" thickBot="1">
      <c r="A125" s="52"/>
      <c r="B125" s="40" t="s">
        <v>46</v>
      </c>
      <c r="C125" s="104"/>
      <c r="D125" s="104"/>
      <c r="E125" s="104"/>
      <c r="F125" s="104"/>
      <c r="G125" s="104"/>
      <c r="H125" s="104"/>
      <c r="I125" s="104"/>
      <c r="J125" s="104"/>
      <c r="K125" s="104"/>
      <c r="L125" s="104"/>
      <c r="M125" s="104"/>
      <c r="N125" s="104"/>
      <c r="O125" s="104"/>
      <c r="P125" s="104"/>
      <c r="Q125" s="104"/>
      <c r="R125" s="104"/>
      <c r="S125" s="104"/>
      <c r="T125" s="104"/>
      <c r="U125" s="104"/>
      <c r="V125" s="104"/>
      <c r="W125" s="104"/>
      <c r="X125" s="104"/>
      <c r="Y125" s="104"/>
      <c r="Z125" s="104"/>
      <c r="AA125" s="104"/>
      <c r="AB125" s="104"/>
      <c r="AC125" s="104"/>
      <c r="AD125" s="104"/>
      <c r="AE125" s="104"/>
      <c r="AF125" s="104"/>
    </row>
    <row r="126" spans="1:32" ht="16.5" thickBot="1">
      <c r="A126" s="41"/>
      <c r="B126" s="42" t="s">
        <v>8</v>
      </c>
      <c r="C126" s="110">
        <f aca="true" t="shared" si="21" ref="C126:L126">SUM(C122:C124)</f>
        <v>72.512</v>
      </c>
      <c r="D126" s="110">
        <f t="shared" si="21"/>
        <v>19.0386</v>
      </c>
      <c r="E126" s="110">
        <f t="shared" si="21"/>
        <v>0</v>
      </c>
      <c r="F126" s="110">
        <f t="shared" si="21"/>
        <v>32.0602</v>
      </c>
      <c r="G126" s="111">
        <f t="shared" si="21"/>
        <v>21.4132</v>
      </c>
      <c r="H126" s="110">
        <f t="shared" si="21"/>
        <v>74.89309999999999</v>
      </c>
      <c r="I126" s="110">
        <f t="shared" si="21"/>
        <v>20.99</v>
      </c>
      <c r="J126" s="110">
        <f t="shared" si="21"/>
        <v>0</v>
      </c>
      <c r="K126" s="110">
        <f t="shared" si="21"/>
        <v>33.5599</v>
      </c>
      <c r="L126" s="111">
        <f t="shared" si="21"/>
        <v>20.3432</v>
      </c>
      <c r="M126" s="110">
        <f>SUM(M122:M124)</f>
        <v>73.70255</v>
      </c>
      <c r="N126" s="110">
        <f>SUM(N122:N124)</f>
        <v>20.0143</v>
      </c>
      <c r="O126" s="110">
        <f>SUM(O122:O124)</f>
        <v>0</v>
      </c>
      <c r="P126" s="110">
        <f>SUM(P122:P124)</f>
        <v>32.810050000000004</v>
      </c>
      <c r="Q126" s="111">
        <f>SUM(Q122:Q124)</f>
        <v>20.8782</v>
      </c>
      <c r="R126" s="110">
        <f aca="true" t="shared" si="22" ref="R126:AA126">SUM(R122:R124)</f>
        <v>74.1807</v>
      </c>
      <c r="S126" s="110">
        <f t="shared" si="22"/>
        <v>19.6586</v>
      </c>
      <c r="T126" s="110">
        <f t="shared" si="22"/>
        <v>0</v>
      </c>
      <c r="U126" s="110">
        <f t="shared" si="22"/>
        <v>33.1605</v>
      </c>
      <c r="V126" s="111">
        <f t="shared" si="22"/>
        <v>21.3616</v>
      </c>
      <c r="W126" s="110">
        <f t="shared" si="22"/>
        <v>76.50789999999999</v>
      </c>
      <c r="X126" s="110">
        <f t="shared" si="22"/>
        <v>20.99</v>
      </c>
      <c r="Y126" s="110">
        <f t="shared" si="22"/>
        <v>0</v>
      </c>
      <c r="Z126" s="110">
        <f t="shared" si="22"/>
        <v>34.5805</v>
      </c>
      <c r="AA126" s="111">
        <f t="shared" si="22"/>
        <v>20.9374</v>
      </c>
      <c r="AB126" s="110">
        <f>SUM(AB122:AB124)</f>
        <v>75.3443</v>
      </c>
      <c r="AC126" s="110">
        <f>SUM(AC122:AC124)</f>
        <v>20.3243</v>
      </c>
      <c r="AD126" s="110">
        <f>SUM(AD122:AD124)</f>
        <v>0</v>
      </c>
      <c r="AE126" s="110">
        <f>SUM(AE122:AE124)</f>
        <v>33.8705</v>
      </c>
      <c r="AF126" s="111">
        <f>SUM(AF122:AF124)</f>
        <v>21.1495</v>
      </c>
    </row>
    <row r="128" ht="23.25" customHeight="1"/>
    <row r="129" ht="15" customHeight="1"/>
    <row r="130" ht="21" customHeight="1"/>
    <row r="131" ht="22.5" customHeight="1"/>
    <row r="132" ht="24" customHeight="1" thickBot="1"/>
    <row r="133" spans="1:32" ht="40.5" customHeight="1">
      <c r="A133" s="161" t="s">
        <v>19</v>
      </c>
      <c r="B133" s="174" t="s">
        <v>1</v>
      </c>
      <c r="C133" s="161" t="s">
        <v>124</v>
      </c>
      <c r="D133" s="162"/>
      <c r="E133" s="162"/>
      <c r="F133" s="162"/>
      <c r="G133" s="163"/>
      <c r="H133" s="161" t="s">
        <v>125</v>
      </c>
      <c r="I133" s="162"/>
      <c r="J133" s="162"/>
      <c r="K133" s="162"/>
      <c r="L133" s="163"/>
      <c r="M133" s="161" t="s">
        <v>93</v>
      </c>
      <c r="N133" s="162"/>
      <c r="O133" s="162"/>
      <c r="P133" s="162"/>
      <c r="Q133" s="163"/>
      <c r="R133" s="161" t="s">
        <v>126</v>
      </c>
      <c r="S133" s="162"/>
      <c r="T133" s="162"/>
      <c r="U133" s="162"/>
      <c r="V133" s="163"/>
      <c r="W133" s="161" t="s">
        <v>127</v>
      </c>
      <c r="X133" s="162"/>
      <c r="Y133" s="162"/>
      <c r="Z133" s="162"/>
      <c r="AA133" s="163"/>
      <c r="AB133" s="161" t="s">
        <v>105</v>
      </c>
      <c r="AC133" s="162"/>
      <c r="AD133" s="162"/>
      <c r="AE133" s="162"/>
      <c r="AF133" s="163"/>
    </row>
    <row r="134" spans="1:32" ht="16.5" thickBot="1">
      <c r="A134" s="166"/>
      <c r="B134" s="175"/>
      <c r="C134" s="10" t="s">
        <v>2</v>
      </c>
      <c r="D134" s="11" t="s">
        <v>9</v>
      </c>
      <c r="E134" s="11" t="s">
        <v>10</v>
      </c>
      <c r="F134" s="11" t="s">
        <v>11</v>
      </c>
      <c r="G134" s="12" t="s">
        <v>12</v>
      </c>
      <c r="H134" s="10" t="s">
        <v>2</v>
      </c>
      <c r="I134" s="11" t="s">
        <v>9</v>
      </c>
      <c r="J134" s="11" t="s">
        <v>10</v>
      </c>
      <c r="K134" s="11" t="s">
        <v>11</v>
      </c>
      <c r="L134" s="12" t="s">
        <v>12</v>
      </c>
      <c r="M134" s="10" t="s">
        <v>2</v>
      </c>
      <c r="N134" s="11" t="s">
        <v>9</v>
      </c>
      <c r="O134" s="11" t="s">
        <v>10</v>
      </c>
      <c r="P134" s="11" t="s">
        <v>11</v>
      </c>
      <c r="Q134" s="12" t="s">
        <v>12</v>
      </c>
      <c r="R134" s="10" t="s">
        <v>2</v>
      </c>
      <c r="S134" s="11" t="s">
        <v>9</v>
      </c>
      <c r="T134" s="11" t="s">
        <v>10</v>
      </c>
      <c r="U134" s="11" t="s">
        <v>11</v>
      </c>
      <c r="V134" s="12" t="s">
        <v>12</v>
      </c>
      <c r="W134" s="10" t="s">
        <v>2</v>
      </c>
      <c r="X134" s="11" t="s">
        <v>9</v>
      </c>
      <c r="Y134" s="11" t="s">
        <v>10</v>
      </c>
      <c r="Z134" s="11" t="s">
        <v>11</v>
      </c>
      <c r="AA134" s="12" t="s">
        <v>12</v>
      </c>
      <c r="AB134" s="10" t="s">
        <v>2</v>
      </c>
      <c r="AC134" s="11" t="s">
        <v>9</v>
      </c>
      <c r="AD134" s="11" t="s">
        <v>10</v>
      </c>
      <c r="AE134" s="11" t="s">
        <v>11</v>
      </c>
      <c r="AF134" s="12" t="s">
        <v>12</v>
      </c>
    </row>
    <row r="135" spans="1:32" ht="13.5" thickBot="1">
      <c r="A135" s="13">
        <v>1</v>
      </c>
      <c r="B135" s="47">
        <v>2</v>
      </c>
      <c r="C135" s="13">
        <v>3</v>
      </c>
      <c r="D135" s="15">
        <v>4</v>
      </c>
      <c r="E135" s="15">
        <v>5</v>
      </c>
      <c r="F135" s="15">
        <v>6</v>
      </c>
      <c r="G135" s="16">
        <v>7</v>
      </c>
      <c r="H135" s="13">
        <v>8</v>
      </c>
      <c r="I135" s="15">
        <v>9</v>
      </c>
      <c r="J135" s="15">
        <v>10</v>
      </c>
      <c r="K135" s="15">
        <v>11</v>
      </c>
      <c r="L135" s="16">
        <v>12</v>
      </c>
      <c r="M135" s="13">
        <v>8</v>
      </c>
      <c r="N135" s="15">
        <v>9</v>
      </c>
      <c r="O135" s="15">
        <v>10</v>
      </c>
      <c r="P135" s="15">
        <v>11</v>
      </c>
      <c r="Q135" s="16">
        <v>12</v>
      </c>
      <c r="R135" s="13">
        <v>3</v>
      </c>
      <c r="S135" s="15">
        <v>4</v>
      </c>
      <c r="T135" s="15">
        <v>5</v>
      </c>
      <c r="U135" s="15">
        <v>6</v>
      </c>
      <c r="V135" s="16">
        <v>7</v>
      </c>
      <c r="W135" s="13">
        <v>8</v>
      </c>
      <c r="X135" s="15">
        <v>9</v>
      </c>
      <c r="Y135" s="15">
        <v>10</v>
      </c>
      <c r="Z135" s="15">
        <v>11</v>
      </c>
      <c r="AA135" s="16">
        <v>12</v>
      </c>
      <c r="AB135" s="13">
        <v>8</v>
      </c>
      <c r="AC135" s="15">
        <v>9</v>
      </c>
      <c r="AD135" s="15">
        <v>10</v>
      </c>
      <c r="AE135" s="15">
        <v>11</v>
      </c>
      <c r="AF135" s="16">
        <v>12</v>
      </c>
    </row>
    <row r="136" spans="1:32" ht="31.5">
      <c r="A136" s="18" t="s">
        <v>3</v>
      </c>
      <c r="B136" s="48" t="s">
        <v>26</v>
      </c>
      <c r="C136" s="112">
        <f>C146+C148+C149</f>
        <v>122.4369</v>
      </c>
      <c r="D136" s="113">
        <f>D142+D143+D144+D145</f>
        <v>106.7587</v>
      </c>
      <c r="E136" s="113">
        <f>E137+E142+E143+E144+E145</f>
        <v>5.8566</v>
      </c>
      <c r="F136" s="113">
        <f>F137+F142+F143+F144+F145</f>
        <v>70.34579281</v>
      </c>
      <c r="G136" s="126">
        <f>G137+G142+G143+G144+G145</f>
        <v>25.606684991964507</v>
      </c>
      <c r="H136" s="112">
        <f>H146+H148+H149</f>
        <v>124.9885</v>
      </c>
      <c r="I136" s="113">
        <f>I142+I143+I144+I145</f>
        <v>108.95559999999999</v>
      </c>
      <c r="J136" s="113">
        <f>J137+J142+J143+J144+J145</f>
        <v>5.8969</v>
      </c>
      <c r="K136" s="113">
        <f>K137+K142+K143+K144+K145</f>
        <v>71.94686428</v>
      </c>
      <c r="L136" s="114">
        <f>L137+L142+L143+L144+L145</f>
        <v>25.95309122652599</v>
      </c>
      <c r="M136" s="112">
        <f>M146+M148+M149</f>
        <v>123.71270000000003</v>
      </c>
      <c r="N136" s="113">
        <f>N142+N143+N144+N145</f>
        <v>107.85715</v>
      </c>
      <c r="O136" s="113">
        <f>O137+O142+O143+O144+O145</f>
        <v>5.8767499999999995</v>
      </c>
      <c r="P136" s="113">
        <f>P137+P142+P143+P144+P145</f>
        <v>71.14632854500002</v>
      </c>
      <c r="Q136" s="114">
        <f>Q137+Q142+Q143+Q144+Q145</f>
        <v>25.779888109245256</v>
      </c>
      <c r="R136" s="112">
        <f>R146+R148+R149</f>
        <v>123.63859999999998</v>
      </c>
      <c r="S136" s="113">
        <f>S142+S143+S144+S145</f>
        <v>107.815</v>
      </c>
      <c r="T136" s="113">
        <f>T137+T142+T143+T144+T145</f>
        <v>5.9152</v>
      </c>
      <c r="U136" s="113">
        <f>U137+U142+U143+U144+U145</f>
        <v>71.15858449999999</v>
      </c>
      <c r="V136" s="126">
        <f>V137+V142+V143+V144+V145</f>
        <v>26.360785577459986</v>
      </c>
      <c r="W136" s="112">
        <f>W146+W148+W149</f>
        <v>126.2171</v>
      </c>
      <c r="X136" s="113">
        <f>X142+X143+X144+X145</f>
        <v>110.0337</v>
      </c>
      <c r="Y136" s="113">
        <f>Y137+Y142+Y143+Y144+Y145</f>
        <v>5.9559</v>
      </c>
      <c r="Z136" s="113">
        <f>Z137+Z142+Z143+Z144+Z145</f>
        <v>72.17147530999999</v>
      </c>
      <c r="AA136" s="114">
        <f>AA137+AA142+AA143+AA144+AA145</f>
        <v>26.166433888410793</v>
      </c>
      <c r="AB136" s="112">
        <f>AB146+AB148+AB149</f>
        <v>124.92785</v>
      </c>
      <c r="AC136" s="113">
        <f>AC142+AC143+AC144+AC145</f>
        <v>108.92434999999999</v>
      </c>
      <c r="AD136" s="113">
        <f>AD137+AD142+AD143+AD144+AD145</f>
        <v>5.935549999999999</v>
      </c>
      <c r="AE136" s="113">
        <f>AE137+AE142+AE143+AE144+AE145</f>
        <v>71.665029905</v>
      </c>
      <c r="AF136" s="114">
        <f>AF137+AF142+AF143+AF144+AF145</f>
        <v>26.2636097329354</v>
      </c>
    </row>
    <row r="137" spans="1:32" ht="15.75">
      <c r="A137" s="20" t="s">
        <v>13</v>
      </c>
      <c r="B137" s="23" t="s">
        <v>21</v>
      </c>
      <c r="C137" s="93" t="s">
        <v>31</v>
      </c>
      <c r="D137" s="60" t="s">
        <v>31</v>
      </c>
      <c r="E137" s="115">
        <f>E139</f>
        <v>0</v>
      </c>
      <c r="F137" s="115">
        <f>F139+F140</f>
        <v>60.52419281000001</v>
      </c>
      <c r="G137" s="127">
        <f>G139+G140+G141</f>
        <v>25.606684991964507</v>
      </c>
      <c r="H137" s="59" t="s">
        <v>31</v>
      </c>
      <c r="I137" s="60" t="s">
        <v>31</v>
      </c>
      <c r="J137" s="115">
        <f>J139</f>
        <v>0</v>
      </c>
      <c r="K137" s="115">
        <f>K139+K140</f>
        <v>61.81086428</v>
      </c>
      <c r="L137" s="116">
        <f>L139+L140+L141</f>
        <v>25.95309122652599</v>
      </c>
      <c r="M137" s="59" t="s">
        <v>31</v>
      </c>
      <c r="N137" s="60" t="s">
        <v>31</v>
      </c>
      <c r="O137" s="115">
        <f>O139</f>
        <v>0</v>
      </c>
      <c r="P137" s="115">
        <f>P139+P140</f>
        <v>61.16752854500001</v>
      </c>
      <c r="Q137" s="116">
        <f>Q139+Q140+Q141</f>
        <v>25.779888109245256</v>
      </c>
      <c r="R137" s="93" t="s">
        <v>31</v>
      </c>
      <c r="S137" s="60" t="s">
        <v>31</v>
      </c>
      <c r="T137" s="115">
        <f>T139</f>
        <v>0</v>
      </c>
      <c r="U137" s="115">
        <f>U139+U140</f>
        <v>61.250184499999996</v>
      </c>
      <c r="V137" s="127">
        <f>V139+V140+V141</f>
        <v>26.360785577459986</v>
      </c>
      <c r="W137" s="59" t="s">
        <v>31</v>
      </c>
      <c r="X137" s="60" t="s">
        <v>31</v>
      </c>
      <c r="Y137" s="115">
        <f>Y139</f>
        <v>0</v>
      </c>
      <c r="Z137" s="115">
        <f>Z139+Z140</f>
        <v>61.94397530999999</v>
      </c>
      <c r="AA137" s="116">
        <f>AA139+AA140+AA141</f>
        <v>26.166433888410793</v>
      </c>
      <c r="AB137" s="59" t="s">
        <v>31</v>
      </c>
      <c r="AC137" s="60" t="s">
        <v>31</v>
      </c>
      <c r="AD137" s="115">
        <f>AD139</f>
        <v>0</v>
      </c>
      <c r="AE137" s="115">
        <f>AE139+AE140</f>
        <v>61.597079904999994</v>
      </c>
      <c r="AF137" s="116">
        <f>AF139+AF140+AF141</f>
        <v>26.2636097329354</v>
      </c>
    </row>
    <row r="138" spans="1:32" ht="15.75">
      <c r="A138" s="20"/>
      <c r="B138" s="23" t="s">
        <v>22</v>
      </c>
      <c r="C138" s="93" t="s">
        <v>31</v>
      </c>
      <c r="D138" s="95" t="s">
        <v>31</v>
      </c>
      <c r="E138" s="61" t="s">
        <v>31</v>
      </c>
      <c r="F138" s="61" t="s">
        <v>31</v>
      </c>
      <c r="G138" s="96" t="s">
        <v>31</v>
      </c>
      <c r="H138" s="59" t="s">
        <v>31</v>
      </c>
      <c r="I138" s="61" t="s">
        <v>31</v>
      </c>
      <c r="J138" s="61" t="s">
        <v>31</v>
      </c>
      <c r="K138" s="61" t="s">
        <v>31</v>
      </c>
      <c r="L138" s="62" t="s">
        <v>31</v>
      </c>
      <c r="M138" s="59" t="s">
        <v>31</v>
      </c>
      <c r="N138" s="61" t="s">
        <v>31</v>
      </c>
      <c r="O138" s="61" t="s">
        <v>31</v>
      </c>
      <c r="P138" s="61" t="s">
        <v>31</v>
      </c>
      <c r="Q138" s="62" t="s">
        <v>31</v>
      </c>
      <c r="R138" s="93" t="s">
        <v>31</v>
      </c>
      <c r="S138" s="95" t="s">
        <v>31</v>
      </c>
      <c r="T138" s="61" t="s">
        <v>31</v>
      </c>
      <c r="U138" s="61" t="s">
        <v>31</v>
      </c>
      <c r="V138" s="96" t="s">
        <v>31</v>
      </c>
      <c r="W138" s="59" t="s">
        <v>31</v>
      </c>
      <c r="X138" s="61" t="s">
        <v>31</v>
      </c>
      <c r="Y138" s="61" t="s">
        <v>31</v>
      </c>
      <c r="Z138" s="61" t="s">
        <v>31</v>
      </c>
      <c r="AA138" s="62" t="s">
        <v>31</v>
      </c>
      <c r="AB138" s="59" t="s">
        <v>31</v>
      </c>
      <c r="AC138" s="61" t="s">
        <v>31</v>
      </c>
      <c r="AD138" s="61" t="s">
        <v>31</v>
      </c>
      <c r="AE138" s="61" t="s">
        <v>31</v>
      </c>
      <c r="AF138" s="62" t="s">
        <v>31</v>
      </c>
    </row>
    <row r="139" spans="1:32" ht="15.75">
      <c r="A139" s="20" t="s">
        <v>33</v>
      </c>
      <c r="B139" s="23" t="s">
        <v>9</v>
      </c>
      <c r="C139" s="93" t="s">
        <v>31</v>
      </c>
      <c r="D139" s="63" t="s">
        <v>31</v>
      </c>
      <c r="E139" s="70"/>
      <c r="F139" s="117">
        <f>D136-D146-D148-D149-G139-E139</f>
        <v>54.66759281000001</v>
      </c>
      <c r="G139" s="70"/>
      <c r="H139" s="59" t="s">
        <v>31</v>
      </c>
      <c r="I139" s="63" t="s">
        <v>31</v>
      </c>
      <c r="J139" s="64"/>
      <c r="K139" s="117">
        <f>I136-I146-I148-I149-L139-J139</f>
        <v>55.913964279999995</v>
      </c>
      <c r="L139" s="66"/>
      <c r="M139" s="59" t="s">
        <v>31</v>
      </c>
      <c r="N139" s="63" t="s">
        <v>31</v>
      </c>
      <c r="O139" s="64"/>
      <c r="P139" s="117">
        <f>N136-N146-N148-N149-Q139-O139</f>
        <v>55.29077854500001</v>
      </c>
      <c r="Q139" s="66"/>
      <c r="R139" s="93" t="s">
        <v>31</v>
      </c>
      <c r="S139" s="63" t="s">
        <v>31</v>
      </c>
      <c r="T139" s="70"/>
      <c r="U139" s="117">
        <f>S136-S146-S148-S149-V139-T139</f>
        <v>55.3349845</v>
      </c>
      <c r="V139" s="70"/>
      <c r="W139" s="59" t="s">
        <v>31</v>
      </c>
      <c r="X139" s="63" t="s">
        <v>31</v>
      </c>
      <c r="Y139" s="64"/>
      <c r="Z139" s="117">
        <f>X136-X146-X148-X149-AA139-Y139</f>
        <v>55.98807530999999</v>
      </c>
      <c r="AA139" s="66"/>
      <c r="AB139" s="59" t="s">
        <v>31</v>
      </c>
      <c r="AC139" s="63" t="s">
        <v>31</v>
      </c>
      <c r="AD139" s="64"/>
      <c r="AE139" s="117">
        <f>AC136-AC146-AC148-AC149-AF139-AD139</f>
        <v>55.661529904999995</v>
      </c>
      <c r="AF139" s="66"/>
    </row>
    <row r="140" spans="1:32" ht="15.75">
      <c r="A140" s="20" t="s">
        <v>34</v>
      </c>
      <c r="B140" s="23" t="s">
        <v>10</v>
      </c>
      <c r="C140" s="93" t="s">
        <v>31</v>
      </c>
      <c r="D140" s="63" t="s">
        <v>31</v>
      </c>
      <c r="E140" s="63" t="s">
        <v>31</v>
      </c>
      <c r="F140" s="117">
        <f>E136-E146-E148-E149-G140</f>
        <v>5.8566</v>
      </c>
      <c r="G140" s="70"/>
      <c r="H140" s="59" t="s">
        <v>31</v>
      </c>
      <c r="I140" s="63" t="s">
        <v>31</v>
      </c>
      <c r="J140" s="63" t="s">
        <v>31</v>
      </c>
      <c r="K140" s="117">
        <f>J136-J146-J148-J149-L140</f>
        <v>5.8969</v>
      </c>
      <c r="L140" s="66"/>
      <c r="M140" s="59" t="s">
        <v>31</v>
      </c>
      <c r="N140" s="63" t="s">
        <v>31</v>
      </c>
      <c r="O140" s="63" t="s">
        <v>31</v>
      </c>
      <c r="P140" s="117">
        <f>O136-O146-O148-O149-Q140</f>
        <v>5.8767499999999995</v>
      </c>
      <c r="Q140" s="66"/>
      <c r="R140" s="93" t="s">
        <v>31</v>
      </c>
      <c r="S140" s="63" t="s">
        <v>31</v>
      </c>
      <c r="T140" s="63" t="s">
        <v>31</v>
      </c>
      <c r="U140" s="117">
        <f>T136-T146-T148-T149-V140</f>
        <v>5.9152</v>
      </c>
      <c r="V140" s="70"/>
      <c r="W140" s="59" t="s">
        <v>31</v>
      </c>
      <c r="X140" s="63" t="s">
        <v>31</v>
      </c>
      <c r="Y140" s="63" t="s">
        <v>31</v>
      </c>
      <c r="Z140" s="117">
        <f>Y136-Y146-Y148-Y149-AA140</f>
        <v>5.9559</v>
      </c>
      <c r="AA140" s="66"/>
      <c r="AB140" s="59" t="s">
        <v>31</v>
      </c>
      <c r="AC140" s="63" t="s">
        <v>31</v>
      </c>
      <c r="AD140" s="63" t="s">
        <v>31</v>
      </c>
      <c r="AE140" s="117">
        <f>AD136-AD146-AD148-AD149-AF140</f>
        <v>5.935549999999999</v>
      </c>
      <c r="AF140" s="66"/>
    </row>
    <row r="141" spans="1:32" ht="15.75">
      <c r="A141" s="20" t="s">
        <v>35</v>
      </c>
      <c r="B141" s="23" t="s">
        <v>11</v>
      </c>
      <c r="C141" s="93" t="s">
        <v>31</v>
      </c>
      <c r="D141" s="63" t="s">
        <v>31</v>
      </c>
      <c r="E141" s="63" t="s">
        <v>31</v>
      </c>
      <c r="F141" s="63" t="s">
        <v>31</v>
      </c>
      <c r="G141" s="117">
        <f>F136-F146-F148-F149</f>
        <v>25.606684991964507</v>
      </c>
      <c r="H141" s="59" t="s">
        <v>31</v>
      </c>
      <c r="I141" s="63" t="s">
        <v>31</v>
      </c>
      <c r="J141" s="63" t="s">
        <v>31</v>
      </c>
      <c r="K141" s="63" t="s">
        <v>31</v>
      </c>
      <c r="L141" s="118">
        <f>K136-K146-K148-K149</f>
        <v>25.95309122652599</v>
      </c>
      <c r="M141" s="59" t="s">
        <v>31</v>
      </c>
      <c r="N141" s="63" t="s">
        <v>31</v>
      </c>
      <c r="O141" s="63" t="s">
        <v>31</v>
      </c>
      <c r="P141" s="63" t="s">
        <v>31</v>
      </c>
      <c r="Q141" s="118">
        <f>P136-P146-P148-P149</f>
        <v>25.779888109245256</v>
      </c>
      <c r="R141" s="93" t="s">
        <v>31</v>
      </c>
      <c r="S141" s="63" t="s">
        <v>31</v>
      </c>
      <c r="T141" s="63" t="s">
        <v>31</v>
      </c>
      <c r="U141" s="63" t="s">
        <v>31</v>
      </c>
      <c r="V141" s="117">
        <f>U136-U146-U148-U149</f>
        <v>26.360785577459986</v>
      </c>
      <c r="W141" s="59" t="s">
        <v>31</v>
      </c>
      <c r="X141" s="63" t="s">
        <v>31</v>
      </c>
      <c r="Y141" s="63" t="s">
        <v>31</v>
      </c>
      <c r="Z141" s="63" t="s">
        <v>31</v>
      </c>
      <c r="AA141" s="118">
        <f>Z136-Z146-Z148-Z149</f>
        <v>26.166433888410793</v>
      </c>
      <c r="AB141" s="59" t="s">
        <v>31</v>
      </c>
      <c r="AC141" s="63" t="s">
        <v>31</v>
      </c>
      <c r="AD141" s="63" t="s">
        <v>31</v>
      </c>
      <c r="AE141" s="63" t="s">
        <v>31</v>
      </c>
      <c r="AF141" s="118">
        <f>AE136-AE146-AE148-AE149</f>
        <v>26.2636097329354</v>
      </c>
    </row>
    <row r="142" spans="1:32" ht="15.75">
      <c r="A142" s="20" t="s">
        <v>14</v>
      </c>
      <c r="B142" s="21" t="s">
        <v>38</v>
      </c>
      <c r="C142" s="128">
        <f>SUM(D142:G142)</f>
        <v>0</v>
      </c>
      <c r="D142" s="70"/>
      <c r="E142" s="70"/>
      <c r="F142" s="70"/>
      <c r="G142" s="70"/>
      <c r="H142" s="119">
        <f>SUM(I142:L142)</f>
        <v>0</v>
      </c>
      <c r="I142" s="69"/>
      <c r="J142" s="69"/>
      <c r="K142" s="69"/>
      <c r="L142" s="66"/>
      <c r="M142" s="119">
        <f>SUM(N142:Q142)</f>
        <v>0</v>
      </c>
      <c r="N142" s="69"/>
      <c r="O142" s="69"/>
      <c r="P142" s="69"/>
      <c r="Q142" s="66"/>
      <c r="R142" s="128">
        <f>SUM(S142:V142)</f>
        <v>0</v>
      </c>
      <c r="S142" s="70"/>
      <c r="T142" s="70"/>
      <c r="U142" s="70"/>
      <c r="V142" s="70"/>
      <c r="W142" s="119">
        <f>SUM(X142:AA142)</f>
        <v>0</v>
      </c>
      <c r="X142" s="69"/>
      <c r="Y142" s="69"/>
      <c r="Z142" s="69"/>
      <c r="AA142" s="66"/>
      <c r="AB142" s="119">
        <f>SUM(AC142:AF142)</f>
        <v>0</v>
      </c>
      <c r="AC142" s="69"/>
      <c r="AD142" s="69"/>
      <c r="AE142" s="69"/>
      <c r="AF142" s="66"/>
    </row>
    <row r="143" spans="1:32" ht="15.75">
      <c r="A143" s="20" t="s">
        <v>15</v>
      </c>
      <c r="B143" s="21" t="s">
        <v>60</v>
      </c>
      <c r="C143" s="128">
        <f>SUM(D143:G143)</f>
        <v>1.1335</v>
      </c>
      <c r="D143" s="133">
        <v>1.1335</v>
      </c>
      <c r="E143" s="135"/>
      <c r="F143" s="135"/>
      <c r="G143" s="135"/>
      <c r="H143" s="119">
        <f>SUM(I143:L143)</f>
        <v>1.1445</v>
      </c>
      <c r="I143" s="133">
        <v>1.1445</v>
      </c>
      <c r="J143" s="135"/>
      <c r="K143" s="135"/>
      <c r="L143" s="134"/>
      <c r="M143" s="119">
        <f>SUM(N143:Q143)</f>
        <v>1.139</v>
      </c>
      <c r="N143" s="70">
        <f>(D143+I143)/2</f>
        <v>1.139</v>
      </c>
      <c r="O143" s="70"/>
      <c r="P143" s="70"/>
      <c r="Q143" s="66"/>
      <c r="R143" s="128">
        <f>SUM(S143:V143)</f>
        <v>1.1335</v>
      </c>
      <c r="S143" s="133">
        <v>1.1335</v>
      </c>
      <c r="T143" s="135"/>
      <c r="U143" s="135"/>
      <c r="V143" s="135"/>
      <c r="W143" s="119">
        <f>SUM(X143:AA143)</f>
        <v>1.1445</v>
      </c>
      <c r="X143" s="133">
        <v>1.1445</v>
      </c>
      <c r="Y143" s="135"/>
      <c r="Z143" s="135"/>
      <c r="AA143" s="134"/>
      <c r="AB143" s="119">
        <f>SUM(AC143:AF143)</f>
        <v>1.139</v>
      </c>
      <c r="AC143" s="70">
        <f>(S143+X143)/2</f>
        <v>1.139</v>
      </c>
      <c r="AD143" s="70"/>
      <c r="AE143" s="70"/>
      <c r="AF143" s="66"/>
    </row>
    <row r="144" spans="1:32" ht="31.5">
      <c r="A144" s="20" t="s">
        <v>16</v>
      </c>
      <c r="B144" s="21" t="s">
        <v>130</v>
      </c>
      <c r="C144" s="128">
        <f>SUM(D144:G144)</f>
        <v>120.1644</v>
      </c>
      <c r="D144" s="131">
        <v>105.6252</v>
      </c>
      <c r="E144" s="132">
        <v>5.8566</v>
      </c>
      <c r="F144" s="132">
        <v>8.6826</v>
      </c>
      <c r="G144" s="132"/>
      <c r="H144" s="119">
        <f>SUM(I144:L144)</f>
        <v>122.6773</v>
      </c>
      <c r="I144" s="131">
        <v>107.8111</v>
      </c>
      <c r="J144" s="132">
        <v>5.8969</v>
      </c>
      <c r="K144" s="132">
        <v>8.9693</v>
      </c>
      <c r="L144" s="136"/>
      <c r="M144" s="119">
        <f>SUM(N144:Q144)</f>
        <v>121.42085000000002</v>
      </c>
      <c r="N144" s="70">
        <f>(D144+I144)/2</f>
        <v>106.71815000000001</v>
      </c>
      <c r="O144" s="70">
        <f>(E144+J144)/2</f>
        <v>5.8767499999999995</v>
      </c>
      <c r="P144" s="70">
        <f>(F144+K144)/2</f>
        <v>8.82595</v>
      </c>
      <c r="Q144" s="66"/>
      <c r="R144" s="128">
        <f>SUM(S144:V144)</f>
        <v>121.3661</v>
      </c>
      <c r="S144" s="131">
        <v>106.6815</v>
      </c>
      <c r="T144" s="132">
        <v>5.9152</v>
      </c>
      <c r="U144" s="132">
        <v>8.7694</v>
      </c>
      <c r="V144" s="132"/>
      <c r="W144" s="119">
        <f>SUM(X144:AA144)</f>
        <v>123.9041</v>
      </c>
      <c r="X144" s="131">
        <v>108.8892</v>
      </c>
      <c r="Y144" s="132">
        <v>5.9559</v>
      </c>
      <c r="Z144" s="132">
        <v>9.059</v>
      </c>
      <c r="AA144" s="136"/>
      <c r="AB144" s="119">
        <f>SUM(AC144:AF144)</f>
        <v>122.6351</v>
      </c>
      <c r="AC144" s="70">
        <f>(S144+X144)/2</f>
        <v>107.78535</v>
      </c>
      <c r="AD144" s="70">
        <f>(T144+Y144)/2</f>
        <v>5.935549999999999</v>
      </c>
      <c r="AE144" s="70">
        <f>(U144+Z144)/2</f>
        <v>8.9142</v>
      </c>
      <c r="AF144" s="66"/>
    </row>
    <row r="145" spans="1:32" ht="15.75">
      <c r="A145" s="20" t="s">
        <v>17</v>
      </c>
      <c r="B145" s="21" t="s">
        <v>61</v>
      </c>
      <c r="C145" s="128">
        <f>SUM(D145:G145)</f>
        <v>1.139</v>
      </c>
      <c r="D145" s="131"/>
      <c r="E145" s="132"/>
      <c r="F145" s="132">
        <f>F170</f>
        <v>1.139</v>
      </c>
      <c r="G145" s="132"/>
      <c r="H145" s="119">
        <f>SUM(I145:L145)</f>
        <v>1.1667</v>
      </c>
      <c r="I145" s="131"/>
      <c r="J145" s="132"/>
      <c r="K145" s="132">
        <f>K170</f>
        <v>1.1667</v>
      </c>
      <c r="L145" s="136"/>
      <c r="M145" s="119">
        <f>SUM(N145:Q145)</f>
        <v>1.15285</v>
      </c>
      <c r="N145" s="70"/>
      <c r="O145" s="70"/>
      <c r="P145" s="70">
        <f>(F145+K145)/2</f>
        <v>1.15285</v>
      </c>
      <c r="Q145" s="66"/>
      <c r="R145" s="128">
        <f>SUM(S145:V145)</f>
        <v>1.139</v>
      </c>
      <c r="S145" s="131"/>
      <c r="T145" s="132"/>
      <c r="U145" s="132">
        <f>U170</f>
        <v>1.139</v>
      </c>
      <c r="V145" s="132"/>
      <c r="W145" s="119">
        <f>SUM(X145:AA145)</f>
        <v>1.1684999999999999</v>
      </c>
      <c r="X145" s="131"/>
      <c r="Y145" s="132"/>
      <c r="Z145" s="132">
        <f>Z170</f>
        <v>1.1684999999999999</v>
      </c>
      <c r="AA145" s="136"/>
      <c r="AB145" s="119">
        <f>SUM(AC145:AF145)</f>
        <v>1.15375</v>
      </c>
      <c r="AC145" s="70"/>
      <c r="AD145" s="70"/>
      <c r="AE145" s="70">
        <f>(U145+Z145)/2</f>
        <v>1.15375</v>
      </c>
      <c r="AF145" s="66"/>
    </row>
    <row r="146" spans="1:32" ht="15.75">
      <c r="A146" s="20" t="s">
        <v>4</v>
      </c>
      <c r="B146" s="23" t="s">
        <v>27</v>
      </c>
      <c r="C146" s="119">
        <f>SUM(D146:G146)</f>
        <v>9.989754936380677</v>
      </c>
      <c r="D146" s="117">
        <f>D136*D147/100</f>
        <v>0.39500719000000006</v>
      </c>
      <c r="E146" s="117">
        <f>E136*E147/100</f>
        <v>0</v>
      </c>
      <c r="F146" s="117">
        <f>F136*F147/100</f>
        <v>5.5960078180355</v>
      </c>
      <c r="G146" s="117">
        <f>G136*G147/100</f>
        <v>3.998739928345177</v>
      </c>
      <c r="H146" s="119">
        <f>SUM(I146:L146)</f>
        <v>10.179343499408299</v>
      </c>
      <c r="I146" s="115">
        <f>I136*I147/100</f>
        <v>0.4031357199999999</v>
      </c>
      <c r="J146" s="115">
        <f>J136*J147/100</f>
        <v>0</v>
      </c>
      <c r="K146" s="115">
        <f>K136*K147/100</f>
        <v>5.723373053474001</v>
      </c>
      <c r="L146" s="116">
        <f>L136*L147/100</f>
        <v>4.052834725934298</v>
      </c>
      <c r="M146" s="119">
        <f>SUM(N146:Q146)</f>
        <v>10.08454921789449</v>
      </c>
      <c r="N146" s="115">
        <f>N136*N147/100</f>
        <v>0.39907145499999996</v>
      </c>
      <c r="O146" s="115">
        <f>O136*O147/100</f>
        <v>0</v>
      </c>
      <c r="P146" s="115">
        <f>P136*P147/100</f>
        <v>5.659690435754751</v>
      </c>
      <c r="Q146" s="116">
        <f>Q136*Q147/100</f>
        <v>4.0257873271397395</v>
      </c>
      <c r="R146" s="119">
        <f>SUM(S146:V146)</f>
        <v>10.154178933344884</v>
      </c>
      <c r="S146" s="117">
        <f>S136*S147/100</f>
        <v>0.3989155</v>
      </c>
      <c r="T146" s="117">
        <f>T136*T147/100</f>
        <v>0</v>
      </c>
      <c r="U146" s="117">
        <f>U136*U147/100</f>
        <v>5.644298922539999</v>
      </c>
      <c r="V146" s="117">
        <f>V136*V147/100</f>
        <v>4.110964510804885</v>
      </c>
      <c r="W146" s="119">
        <f>SUM(X146:AA146)</f>
        <v>10.212421476486863</v>
      </c>
      <c r="X146" s="115">
        <f>X136*X147/100</f>
        <v>0.40712469</v>
      </c>
      <c r="Y146" s="115">
        <f>Y136*Y147/100</f>
        <v>0</v>
      </c>
      <c r="Z146" s="115">
        <f>Z136*Z147/100</f>
        <v>5.724641421589199</v>
      </c>
      <c r="AA146" s="116">
        <f>AA136*AA147/100</f>
        <v>4.080655364897663</v>
      </c>
      <c r="AB146" s="119">
        <f>SUM(AC146:AF146)</f>
        <v>10.183300204915875</v>
      </c>
      <c r="AC146" s="115">
        <f>AC136*AC147/100</f>
        <v>0.40302009499999997</v>
      </c>
      <c r="AD146" s="115">
        <f>AD136*AD147/100</f>
        <v>0</v>
      </c>
      <c r="AE146" s="115">
        <f>AE136*AE147/100</f>
        <v>5.6844701720646</v>
      </c>
      <c r="AF146" s="116">
        <f>AF136*AF147/100</f>
        <v>4.095809937851276</v>
      </c>
    </row>
    <row r="147" spans="1:32" ht="15.75">
      <c r="A147" s="20" t="s">
        <v>0</v>
      </c>
      <c r="B147" s="23" t="s">
        <v>28</v>
      </c>
      <c r="C147" s="119">
        <f>IF(C136=0,0,C146/C136*100)</f>
        <v>8.1591047603955</v>
      </c>
      <c r="D147" s="115">
        <f>'Баланс энергии'!D149</f>
        <v>0.37</v>
      </c>
      <c r="E147" s="115">
        <f>'Баланс энергии'!E149</f>
        <v>0</v>
      </c>
      <c r="F147" s="115">
        <f>'Баланс энергии'!F149</f>
        <v>7.955</v>
      </c>
      <c r="G147" s="115">
        <f>'Баланс энергии'!G149</f>
        <v>15.616</v>
      </c>
      <c r="H147" s="119">
        <f>IF(H136=0,0,H146/H136*100)</f>
        <v>8.144224068140907</v>
      </c>
      <c r="I147" s="115">
        <f>'Баланс энергии'!I149</f>
        <v>0.37</v>
      </c>
      <c r="J147" s="115">
        <f>'Баланс энергии'!J149</f>
        <v>0</v>
      </c>
      <c r="K147" s="115">
        <f>'Баланс энергии'!K149</f>
        <v>7.955</v>
      </c>
      <c r="L147" s="115">
        <f>'Баланс энергии'!L149</f>
        <v>15.616</v>
      </c>
      <c r="M147" s="119">
        <f>IF(M136=0,0,M146/M136*100)</f>
        <v>8.151587684930075</v>
      </c>
      <c r="N147" s="115">
        <f>'Баланс энергии'!N149</f>
        <v>0.37</v>
      </c>
      <c r="O147" s="115">
        <f>'Баланс энергии'!O149</f>
        <v>0</v>
      </c>
      <c r="P147" s="115">
        <f>'Баланс энергии'!P149</f>
        <v>7.955</v>
      </c>
      <c r="Q147" s="115">
        <f>'Баланс энергии'!Q149</f>
        <v>15.616</v>
      </c>
      <c r="R147" s="119">
        <f>IF(R136=0,0,R146/R136*100)</f>
        <v>8.212790288263443</v>
      </c>
      <c r="S147" s="115">
        <f>'Баланс энергии'!S149</f>
        <v>0.37</v>
      </c>
      <c r="T147" s="115">
        <f>'Баланс энергии'!T149</f>
        <v>0</v>
      </c>
      <c r="U147" s="115">
        <f>'Баланс энергии'!U149</f>
        <v>7.932</v>
      </c>
      <c r="V147" s="115">
        <f>'Баланс энергии'!V149</f>
        <v>15.595</v>
      </c>
      <c r="W147" s="119">
        <f>IF(W136=0,0,W146/W136*100)</f>
        <v>8.091155221033333</v>
      </c>
      <c r="X147" s="115">
        <f>'Баланс энергии'!X149</f>
        <v>0.37</v>
      </c>
      <c r="Y147" s="115">
        <f>'Баланс энергии'!Y149</f>
        <v>0</v>
      </c>
      <c r="Z147" s="115">
        <f>'Баланс энергии'!Z149</f>
        <v>7.932</v>
      </c>
      <c r="AA147" s="115">
        <f>'Баланс энергии'!AA149</f>
        <v>15.595</v>
      </c>
      <c r="AB147" s="119">
        <f>IF(AB136=0,0,AB146/AB136*100)</f>
        <v>8.151345120336158</v>
      </c>
      <c r="AC147" s="115">
        <f>'Баланс энергии'!AC149</f>
        <v>0.37</v>
      </c>
      <c r="AD147" s="115">
        <f>'Баланс энергии'!AD149</f>
        <v>0</v>
      </c>
      <c r="AE147" s="115">
        <f>'Баланс энергии'!AE149</f>
        <v>7.932</v>
      </c>
      <c r="AF147" s="115">
        <f>'Баланс энергии'!AF149</f>
        <v>15.595</v>
      </c>
    </row>
    <row r="148" spans="1:32" ht="31.5">
      <c r="A148" s="20" t="s">
        <v>5</v>
      </c>
      <c r="B148" s="23" t="s">
        <v>42</v>
      </c>
      <c r="C148" s="129">
        <f>SUM(D148:G148)</f>
        <v>0</v>
      </c>
      <c r="D148" s="99"/>
      <c r="E148" s="99"/>
      <c r="F148" s="99"/>
      <c r="G148" s="100"/>
      <c r="H148" s="119">
        <f>SUM(I148:L148)</f>
        <v>0</v>
      </c>
      <c r="I148" s="71"/>
      <c r="J148" s="71"/>
      <c r="K148" s="71"/>
      <c r="L148" s="72"/>
      <c r="M148" s="119">
        <f>SUM(N148:Q148)</f>
        <v>0</v>
      </c>
      <c r="N148" s="71"/>
      <c r="O148" s="71"/>
      <c r="P148" s="71"/>
      <c r="Q148" s="72"/>
      <c r="R148" s="129">
        <f>SUM(S148:V148)</f>
        <v>0</v>
      </c>
      <c r="S148" s="99"/>
      <c r="T148" s="99"/>
      <c r="U148" s="99"/>
      <c r="V148" s="100"/>
      <c r="W148" s="119">
        <f>SUM(X148:AA148)</f>
        <v>0</v>
      </c>
      <c r="X148" s="71"/>
      <c r="Y148" s="71"/>
      <c r="Z148" s="71"/>
      <c r="AA148" s="72"/>
      <c r="AB148" s="119">
        <f>SUM(AC148:AF148)</f>
        <v>0</v>
      </c>
      <c r="AC148" s="71"/>
      <c r="AD148" s="71"/>
      <c r="AE148" s="71"/>
      <c r="AF148" s="72"/>
    </row>
    <row r="149" spans="1:32" ht="31.5">
      <c r="A149" s="20" t="s">
        <v>6</v>
      </c>
      <c r="B149" s="23" t="s">
        <v>29</v>
      </c>
      <c r="C149" s="129">
        <f>SUM(D149:G149)</f>
        <v>112.44714506361932</v>
      </c>
      <c r="D149" s="115">
        <f>D150+D151+D152</f>
        <v>51.696099999999994</v>
      </c>
      <c r="E149" s="115">
        <f>E150+E151+E152</f>
        <v>0</v>
      </c>
      <c r="F149" s="115">
        <f>F150+F151+F152</f>
        <v>39.1431</v>
      </c>
      <c r="G149" s="115">
        <f>G136-G146-G148</f>
        <v>21.60794506361933</v>
      </c>
      <c r="H149" s="119">
        <f>SUM(I149:L149)</f>
        <v>114.8091565005917</v>
      </c>
      <c r="I149" s="115">
        <f>I150+I151+I152</f>
        <v>52.6385</v>
      </c>
      <c r="J149" s="115">
        <f>J150+J151+J152</f>
        <v>0</v>
      </c>
      <c r="K149" s="115">
        <f>K150+K151+K152</f>
        <v>40.2704</v>
      </c>
      <c r="L149" s="116">
        <f>L136-L146-L148</f>
        <v>21.900256500591695</v>
      </c>
      <c r="M149" s="119">
        <f>SUM(N149:Q149)</f>
        <v>113.62815078210554</v>
      </c>
      <c r="N149" s="115">
        <f>N150+N151+N152</f>
        <v>52.1673</v>
      </c>
      <c r="O149" s="115">
        <f>O150+O151+O152</f>
        <v>0</v>
      </c>
      <c r="P149" s="115">
        <f>P150+P151+P152</f>
        <v>39.70675000000001</v>
      </c>
      <c r="Q149" s="116">
        <f>Q136-Q146-Q148</f>
        <v>21.754100782105517</v>
      </c>
      <c r="R149" s="129">
        <f>SUM(S149:V149)</f>
        <v>113.4844210666551</v>
      </c>
      <c r="S149" s="115">
        <f>S150+S151+S152</f>
        <v>52.0811</v>
      </c>
      <c r="T149" s="115">
        <f>T150+T151+T152</f>
        <v>0</v>
      </c>
      <c r="U149" s="115">
        <f>U150+U151+U152</f>
        <v>39.1535</v>
      </c>
      <c r="V149" s="115">
        <f>V136-V146-V148</f>
        <v>22.2498210666551</v>
      </c>
      <c r="W149" s="119">
        <f>SUM(X149:AA149)</f>
        <v>116.00467852351314</v>
      </c>
      <c r="X149" s="115">
        <f>X150+X151+X152</f>
        <v>53.6385</v>
      </c>
      <c r="Y149" s="115">
        <f>Y150+Y151+Y152</f>
        <v>0</v>
      </c>
      <c r="Z149" s="115">
        <f>Z150+Z151+Z152</f>
        <v>40.2804</v>
      </c>
      <c r="AA149" s="116">
        <f>AA136-AA146-AA148</f>
        <v>22.08577852351313</v>
      </c>
      <c r="AB149" s="119">
        <f>SUM(AC149:AF149)</f>
        <v>114.74454979508413</v>
      </c>
      <c r="AC149" s="115">
        <f>AC150+AC151+AC152</f>
        <v>52.85979999999999</v>
      </c>
      <c r="AD149" s="115">
        <f>AD150+AD151+AD152</f>
        <v>0</v>
      </c>
      <c r="AE149" s="115">
        <f>AE150+AE151+AE152</f>
        <v>39.716950000000004</v>
      </c>
      <c r="AF149" s="116">
        <f>AF136-AF146-AF148</f>
        <v>22.167799795084125</v>
      </c>
    </row>
    <row r="150" spans="1:32" ht="31.5">
      <c r="A150" s="20" t="s">
        <v>36</v>
      </c>
      <c r="B150" s="21" t="s">
        <v>40</v>
      </c>
      <c r="C150" s="119">
        <f>SUM(D150:G150)</f>
        <v>75.4068</v>
      </c>
      <c r="D150" s="142">
        <v>20.6486</v>
      </c>
      <c r="E150" s="150"/>
      <c r="F150" s="150">
        <v>33.1703</v>
      </c>
      <c r="G150" s="144">
        <v>21.5879</v>
      </c>
      <c r="H150" s="119">
        <f>SUM(I150:L150)</f>
        <v>77.4855</v>
      </c>
      <c r="I150" s="142">
        <v>21.015</v>
      </c>
      <c r="J150" s="150"/>
      <c r="K150" s="150">
        <v>34.5902</v>
      </c>
      <c r="L150" s="144">
        <v>21.8803</v>
      </c>
      <c r="M150" s="119">
        <f>SUM(N150:Q150)</f>
        <v>76.44615</v>
      </c>
      <c r="N150" s="71">
        <f>(D150+I150)/2</f>
        <v>20.8318</v>
      </c>
      <c r="O150" s="71"/>
      <c r="P150" s="71">
        <f>(F150+K150)/2</f>
        <v>33.880250000000004</v>
      </c>
      <c r="Q150" s="72">
        <f>(G150+L150)/2</f>
        <v>21.734099999999998</v>
      </c>
      <c r="R150" s="119">
        <f>SUM(S150:V150)</f>
        <v>76.4441</v>
      </c>
      <c r="S150" s="142">
        <v>21.0336</v>
      </c>
      <c r="T150" s="150"/>
      <c r="U150" s="150">
        <v>33.1807</v>
      </c>
      <c r="V150" s="144">
        <v>22.2298</v>
      </c>
      <c r="W150" s="119">
        <f>SUM(X150:AA150)</f>
        <v>78.681</v>
      </c>
      <c r="X150" s="142">
        <v>22.015</v>
      </c>
      <c r="Y150" s="150"/>
      <c r="Z150" s="150">
        <v>34.6002</v>
      </c>
      <c r="AA150" s="144">
        <v>22.0658</v>
      </c>
      <c r="AB150" s="119">
        <f>SUM(AC150:AF150)</f>
        <v>77.56255</v>
      </c>
      <c r="AC150" s="71">
        <f>(S150+X150)/2</f>
        <v>21.5243</v>
      </c>
      <c r="AD150" s="71"/>
      <c r="AE150" s="71">
        <f>(U150+Z150)/2</f>
        <v>33.89045</v>
      </c>
      <c r="AF150" s="72">
        <f>(V150+AA150)/2</f>
        <v>22.1478</v>
      </c>
    </row>
    <row r="151" spans="1:32" ht="31.5">
      <c r="A151" s="20" t="s">
        <v>37</v>
      </c>
      <c r="B151" s="23" t="s">
        <v>131</v>
      </c>
      <c r="C151" s="119">
        <f>SUM(D151:G151)</f>
        <v>31.8177</v>
      </c>
      <c r="D151" s="131">
        <v>27.0199</v>
      </c>
      <c r="E151" s="132"/>
      <c r="F151" s="132">
        <v>4.7978</v>
      </c>
      <c r="G151" s="136"/>
      <c r="H151" s="119">
        <f>SUM(I151:L151)</f>
        <v>32.692899999999995</v>
      </c>
      <c r="I151" s="131">
        <v>27.8849</v>
      </c>
      <c r="J151" s="132"/>
      <c r="K151" s="132">
        <v>4.808</v>
      </c>
      <c r="L151" s="136"/>
      <c r="M151" s="119">
        <f>SUM(N151:Q151)</f>
        <v>32.2553</v>
      </c>
      <c r="N151" s="64">
        <f>(D151+I151)/2</f>
        <v>27.452399999999997</v>
      </c>
      <c r="O151" s="64"/>
      <c r="P151" s="71">
        <f>(F151+K151)/2</f>
        <v>4.802899999999999</v>
      </c>
      <c r="Q151" s="73"/>
      <c r="R151" s="119">
        <f>SUM(S151:V151)</f>
        <v>31.8177</v>
      </c>
      <c r="S151" s="131">
        <v>27.0199</v>
      </c>
      <c r="T151" s="132"/>
      <c r="U151" s="132">
        <v>4.7978</v>
      </c>
      <c r="V151" s="136"/>
      <c r="W151" s="119">
        <f>SUM(X151:AA151)</f>
        <v>32.692899999999995</v>
      </c>
      <c r="X151" s="131">
        <v>27.8849</v>
      </c>
      <c r="Y151" s="132"/>
      <c r="Z151" s="132">
        <v>4.808</v>
      </c>
      <c r="AA151" s="136"/>
      <c r="AB151" s="119">
        <f>SUM(AC151:AF151)</f>
        <v>32.2553</v>
      </c>
      <c r="AC151" s="64">
        <f>(S151+X151)/2</f>
        <v>27.452399999999997</v>
      </c>
      <c r="AD151" s="64"/>
      <c r="AE151" s="71">
        <f>(U151+Z151)/2</f>
        <v>4.802899999999999</v>
      </c>
      <c r="AF151" s="73"/>
    </row>
    <row r="152" spans="1:32" ht="32.25" thickBot="1">
      <c r="A152" s="24" t="s">
        <v>41</v>
      </c>
      <c r="B152" s="25" t="s">
        <v>62</v>
      </c>
      <c r="C152" s="120">
        <f>SUM(D152:G152)</f>
        <v>5.222599999999999</v>
      </c>
      <c r="D152" s="137">
        <f>D180</f>
        <v>4.0276</v>
      </c>
      <c r="E152" s="137"/>
      <c r="F152" s="137">
        <f>F180</f>
        <v>1.175</v>
      </c>
      <c r="G152" s="139">
        <f>G180</f>
        <v>0.02</v>
      </c>
      <c r="H152" s="120">
        <f>SUM(I152:L152)</f>
        <v>4.6308</v>
      </c>
      <c r="I152" s="137">
        <f>I180</f>
        <v>3.7386</v>
      </c>
      <c r="J152" s="138"/>
      <c r="K152" s="138">
        <f>K180</f>
        <v>0.8722</v>
      </c>
      <c r="L152" s="139">
        <f>L180</f>
        <v>0.02</v>
      </c>
      <c r="M152" s="120">
        <f>SUM(N152:Q152)</f>
        <v>4.926699999999999</v>
      </c>
      <c r="N152" s="64">
        <f>(D152+I152)/2</f>
        <v>3.8830999999999998</v>
      </c>
      <c r="O152" s="75"/>
      <c r="P152" s="71">
        <f>(F152+K152)/2</f>
        <v>1.0236</v>
      </c>
      <c r="Q152" s="71">
        <f>(G152+L152)/2</f>
        <v>0.02</v>
      </c>
      <c r="R152" s="120">
        <f>SUM(S152:V152)</f>
        <v>5.222599999999999</v>
      </c>
      <c r="S152" s="137">
        <f>S180</f>
        <v>4.0276</v>
      </c>
      <c r="T152" s="138"/>
      <c r="U152" s="138">
        <f>U180</f>
        <v>1.175</v>
      </c>
      <c r="V152" s="139">
        <f>V180</f>
        <v>0.02</v>
      </c>
      <c r="W152" s="120">
        <f>SUM(X152:AA152)</f>
        <v>4.6308</v>
      </c>
      <c r="X152" s="137">
        <f>X180</f>
        <v>3.7386</v>
      </c>
      <c r="Y152" s="138"/>
      <c r="Z152" s="138">
        <f>Z180</f>
        <v>0.8722</v>
      </c>
      <c r="AA152" s="139">
        <f>AA180</f>
        <v>0.02</v>
      </c>
      <c r="AB152" s="120">
        <f>SUM(AC152:AF152)</f>
        <v>4.926699999999999</v>
      </c>
      <c r="AC152" s="64">
        <f>(S152+X152)/2</f>
        <v>3.8830999999999998</v>
      </c>
      <c r="AD152" s="75"/>
      <c r="AE152" s="71">
        <f>(U152+Z152)/2</f>
        <v>1.0236</v>
      </c>
      <c r="AF152" s="71">
        <f>(V152+AA152)/2</f>
        <v>0.02</v>
      </c>
    </row>
    <row r="153" spans="1:32" ht="16.5" thickBot="1">
      <c r="A153" s="49"/>
      <c r="B153" s="50" t="s">
        <v>43</v>
      </c>
      <c r="C153" s="130"/>
      <c r="D153" s="122">
        <f>D136-D146-D148-D150-D151-D152-E139-F139-G139</f>
        <v>-7.105427357601002E-15</v>
      </c>
      <c r="E153" s="122">
        <f>E136-E146-E148-E150-E151-E152-F140-G140</f>
        <v>0</v>
      </c>
      <c r="F153" s="122">
        <f>F136-F146-F148-F150-F151-F152-G141</f>
        <v>0</v>
      </c>
      <c r="G153" s="122">
        <f>G136-G146-G148-G150-G151-G152</f>
        <v>4.5063619328118004E-05</v>
      </c>
      <c r="H153" s="124"/>
      <c r="I153" s="122">
        <f>I136-I146-I148-I150-I151-I152-J139-K139-L139</f>
        <v>0</v>
      </c>
      <c r="J153" s="122">
        <f>J136-J146-J148-J150-J151-J152-K140-L140</f>
        <v>0</v>
      </c>
      <c r="K153" s="122">
        <f>K136-K146-K148-K150-K151-K152-L141</f>
        <v>0</v>
      </c>
      <c r="L153" s="125">
        <f>L136-L146-L148-L150-L151-L152</f>
        <v>-4.349940830337615E-05</v>
      </c>
      <c r="M153" s="124"/>
      <c r="N153" s="122">
        <f>N136-N146-N148-N150-N151-N152-O139-P139-Q139</f>
        <v>0</v>
      </c>
      <c r="O153" s="122">
        <f>O136-O146-O148-O150-O151-O152-P140-Q140</f>
        <v>0</v>
      </c>
      <c r="P153" s="122">
        <f>P136-P146-P148-P150-P151-P152-Q141</f>
        <v>0</v>
      </c>
      <c r="Q153" s="125">
        <f>Q136-Q146-Q148-Q150-Q151-Q152</f>
        <v>7.82105519476356E-07</v>
      </c>
      <c r="R153" s="130"/>
      <c r="S153" s="122">
        <f>S136-S146-S148-S150-S151-S152-T139-U139-V139</f>
        <v>7.105427357601002E-15</v>
      </c>
      <c r="T153" s="122">
        <f>T136-T146-T148-T150-T151-T152-U140-V140</f>
        <v>0</v>
      </c>
      <c r="U153" s="122">
        <f>U136-U146-U148-U150-U151-U152-V141</f>
        <v>0</v>
      </c>
      <c r="V153" s="122">
        <f>V136-V146-V148-V150-V151-V152</f>
        <v>2.10666551008383E-05</v>
      </c>
      <c r="W153" s="124"/>
      <c r="X153" s="122">
        <f>X136-X146-X148-X150-X151-X152-Y139-Z139-AA139</f>
        <v>0</v>
      </c>
      <c r="Y153" s="122">
        <f>Y136-Y146-Y148-Y150-Y151-Y152-Z140-AA140</f>
        <v>0</v>
      </c>
      <c r="Z153" s="122">
        <f>Z136-Z146-Z148-Z150-Z151-Z152-AA141</f>
        <v>0</v>
      </c>
      <c r="AA153" s="125">
        <f>AA136-AA146-AA148-AA150-AA151-AA152</f>
        <v>-2.1476486868437367E-05</v>
      </c>
      <c r="AB153" s="124"/>
      <c r="AC153" s="122">
        <f>AC136-AC146-AC148-AC150-AC151-AC152-AD139-AE139-AF139</f>
        <v>0</v>
      </c>
      <c r="AD153" s="122">
        <f>AD136-AD146-AD148-AD150-AD151-AD152-AE140-AF140</f>
        <v>0</v>
      </c>
      <c r="AE153" s="122">
        <f>AE136-AE146-AE148-AE150-AE151-AE152-AF141</f>
        <v>0</v>
      </c>
      <c r="AF153" s="125">
        <f>AF136-AF146-AF148-AF150-AF151-AF152</f>
        <v>-2.0491587491774932E-07</v>
      </c>
    </row>
    <row r="154" spans="1:32" ht="15.75">
      <c r="A154" s="33"/>
      <c r="B154" s="51"/>
      <c r="C154" s="33"/>
      <c r="D154" s="33"/>
      <c r="E154" s="33"/>
      <c r="F154" s="33"/>
      <c r="G154" s="33"/>
      <c r="H154" s="33"/>
      <c r="I154" s="33"/>
      <c r="J154" s="33"/>
      <c r="K154" s="33"/>
      <c r="L154" s="33"/>
      <c r="M154" s="33"/>
      <c r="N154" s="33"/>
      <c r="O154" s="33"/>
      <c r="P154" s="33"/>
      <c r="Q154" s="33"/>
      <c r="R154" s="33"/>
      <c r="S154" s="33"/>
      <c r="T154" s="33"/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  <c r="AE154" s="33"/>
      <c r="AF154" s="33"/>
    </row>
    <row r="155" spans="1:32" ht="15.75">
      <c r="A155" s="33"/>
      <c r="B155" s="33" t="s">
        <v>30</v>
      </c>
      <c r="C155" s="33"/>
      <c r="D155" s="33"/>
      <c r="E155" s="33"/>
      <c r="F155" s="147"/>
      <c r="G155" s="147"/>
      <c r="H155" s="33"/>
      <c r="I155" s="147"/>
      <c r="J155" s="33"/>
      <c r="K155" s="33"/>
      <c r="L155" s="147"/>
      <c r="M155" s="33"/>
      <c r="N155" s="33"/>
      <c r="O155" s="33"/>
      <c r="P155" s="33"/>
      <c r="Q155" s="33"/>
      <c r="R155" s="33"/>
      <c r="S155" s="33"/>
      <c r="T155" s="33"/>
      <c r="U155" s="147"/>
      <c r="V155" s="147"/>
      <c r="W155" s="33"/>
      <c r="X155" s="33"/>
      <c r="Y155" s="33"/>
      <c r="Z155" s="33"/>
      <c r="AA155" s="147"/>
      <c r="AB155" s="33"/>
      <c r="AC155" s="33"/>
      <c r="AD155" s="33"/>
      <c r="AE155" s="33"/>
      <c r="AF155" s="33"/>
    </row>
    <row r="156" spans="1:32" ht="15.75">
      <c r="A156" s="33"/>
      <c r="B156" s="33"/>
      <c r="C156" s="33"/>
      <c r="D156" s="33"/>
      <c r="E156" s="33"/>
      <c r="F156" s="33"/>
      <c r="G156" s="33"/>
      <c r="H156" s="33"/>
      <c r="I156" s="33"/>
      <c r="J156" s="5"/>
      <c r="K156" s="5"/>
      <c r="L156" s="5"/>
      <c r="M156" s="33"/>
      <c r="N156" s="33"/>
      <c r="O156" s="5"/>
      <c r="P156" s="5"/>
      <c r="Q156" s="5"/>
      <c r="R156" s="33"/>
      <c r="S156" s="33"/>
      <c r="T156" s="33"/>
      <c r="U156" s="33"/>
      <c r="V156" s="33"/>
      <c r="W156" s="33"/>
      <c r="X156" s="33"/>
      <c r="Y156" s="5"/>
      <c r="Z156" s="5"/>
      <c r="AA156" s="5"/>
      <c r="AB156" s="33"/>
      <c r="AC156" s="33"/>
      <c r="AD156" s="5"/>
      <c r="AE156" s="5"/>
      <c r="AF156" s="5"/>
    </row>
    <row r="157" spans="1:32" ht="16.5" thickBot="1">
      <c r="A157" s="33"/>
      <c r="B157" s="34" t="s">
        <v>68</v>
      </c>
      <c r="C157" s="33"/>
      <c r="D157" s="33"/>
      <c r="E157" s="33"/>
      <c r="F157" s="33"/>
      <c r="G157" s="33"/>
      <c r="H157" s="33"/>
      <c r="I157" s="33"/>
      <c r="J157" s="5"/>
      <c r="K157" s="5"/>
      <c r="L157" s="5"/>
      <c r="M157" s="33"/>
      <c r="N157" s="33"/>
      <c r="O157" s="5"/>
      <c r="P157" s="5"/>
      <c r="Q157" s="5"/>
      <c r="R157" s="33"/>
      <c r="S157" s="33"/>
      <c r="T157" s="33"/>
      <c r="U157" s="33"/>
      <c r="V157" s="33"/>
      <c r="W157" s="33"/>
      <c r="X157" s="33"/>
      <c r="Y157" s="5"/>
      <c r="Z157" s="5"/>
      <c r="AA157" s="5"/>
      <c r="AB157" s="33"/>
      <c r="AC157" s="33"/>
      <c r="AD157" s="5"/>
      <c r="AE157" s="5"/>
      <c r="AF157" s="5"/>
    </row>
    <row r="158" spans="1:32" ht="31.5">
      <c r="A158" s="35" t="s">
        <v>7</v>
      </c>
      <c r="B158" s="36" t="s">
        <v>63</v>
      </c>
      <c r="C158" s="8" t="s">
        <v>2</v>
      </c>
      <c r="D158" s="8" t="s">
        <v>9</v>
      </c>
      <c r="E158" s="8" t="s">
        <v>10</v>
      </c>
      <c r="F158" s="8" t="s">
        <v>11</v>
      </c>
      <c r="G158" s="9" t="s">
        <v>12</v>
      </c>
      <c r="H158" s="8" t="s">
        <v>2</v>
      </c>
      <c r="I158" s="8" t="s">
        <v>9</v>
      </c>
      <c r="J158" s="8" t="s">
        <v>10</v>
      </c>
      <c r="K158" s="8" t="s">
        <v>11</v>
      </c>
      <c r="L158" s="9" t="s">
        <v>12</v>
      </c>
      <c r="M158" s="8" t="s">
        <v>2</v>
      </c>
      <c r="N158" s="8" t="s">
        <v>9</v>
      </c>
      <c r="O158" s="8" t="s">
        <v>10</v>
      </c>
      <c r="P158" s="8" t="s">
        <v>11</v>
      </c>
      <c r="Q158" s="9" t="s">
        <v>12</v>
      </c>
      <c r="R158" s="8" t="s">
        <v>2</v>
      </c>
      <c r="S158" s="8" t="s">
        <v>9</v>
      </c>
      <c r="T158" s="8" t="s">
        <v>10</v>
      </c>
      <c r="U158" s="8" t="s">
        <v>11</v>
      </c>
      <c r="V158" s="9" t="s">
        <v>12</v>
      </c>
      <c r="W158" s="8" t="s">
        <v>2</v>
      </c>
      <c r="X158" s="8" t="s">
        <v>9</v>
      </c>
      <c r="Y158" s="8" t="s">
        <v>10</v>
      </c>
      <c r="Z158" s="8" t="s">
        <v>11</v>
      </c>
      <c r="AA158" s="9" t="s">
        <v>12</v>
      </c>
      <c r="AB158" s="8" t="s">
        <v>2</v>
      </c>
      <c r="AC158" s="8" t="s">
        <v>9</v>
      </c>
      <c r="AD158" s="8" t="s">
        <v>10</v>
      </c>
      <c r="AE158" s="8" t="s">
        <v>11</v>
      </c>
      <c r="AF158" s="9" t="s">
        <v>12</v>
      </c>
    </row>
    <row r="159" spans="1:32" ht="47.25">
      <c r="A159" s="37">
        <v>1</v>
      </c>
      <c r="B159" s="44" t="s">
        <v>133</v>
      </c>
      <c r="C159" s="105">
        <f aca="true" t="shared" si="23" ref="C159:C168">SUM(D159:G159)</f>
        <v>0.984</v>
      </c>
      <c r="D159" s="83"/>
      <c r="E159" s="83"/>
      <c r="F159" s="143">
        <v>0.984</v>
      </c>
      <c r="G159" s="84"/>
      <c r="H159" s="105">
        <f aca="true" t="shared" si="24" ref="H159:H168">SUM(I159:L159)</f>
        <v>1.0202</v>
      </c>
      <c r="I159" s="83"/>
      <c r="J159" s="83"/>
      <c r="K159" s="143">
        <v>1.0202</v>
      </c>
      <c r="L159" s="84"/>
      <c r="M159" s="105">
        <f aca="true" t="shared" si="25" ref="M159:M168">SUM(N159:Q159)</f>
        <v>1.0021</v>
      </c>
      <c r="N159" s="83"/>
      <c r="O159" s="83"/>
      <c r="P159" s="83">
        <f>(F159+K159)/2</f>
        <v>1.0021</v>
      </c>
      <c r="Q159" s="84"/>
      <c r="R159" s="105">
        <f aca="true" t="shared" si="26" ref="R159:R168">SUM(S159:V159)</f>
        <v>0.984</v>
      </c>
      <c r="S159" s="83"/>
      <c r="T159" s="83"/>
      <c r="U159" s="143">
        <v>0.984</v>
      </c>
      <c r="V159" s="84"/>
      <c r="W159" s="105">
        <f aca="true" t="shared" si="27" ref="W159:W168">SUM(X159:AA159)</f>
        <v>1.0202</v>
      </c>
      <c r="X159" s="83"/>
      <c r="Y159" s="83"/>
      <c r="Z159" s="142">
        <v>1.0202</v>
      </c>
      <c r="AA159" s="84"/>
      <c r="AB159" s="105">
        <f aca="true" t="shared" si="28" ref="AB159:AB168">SUM(AC159:AF159)</f>
        <v>1.0021</v>
      </c>
      <c r="AC159" s="83"/>
      <c r="AD159" s="83"/>
      <c r="AE159" s="83">
        <f>(U159+Z159)/2</f>
        <v>1.0021</v>
      </c>
      <c r="AF159" s="84"/>
    </row>
    <row r="160" spans="1:32" ht="15.75">
      <c r="A160" s="140">
        <v>2</v>
      </c>
      <c r="B160" s="141" t="s">
        <v>94</v>
      </c>
      <c r="C160" s="105">
        <f t="shared" si="23"/>
        <v>0</v>
      </c>
      <c r="D160" s="83"/>
      <c r="E160" s="83"/>
      <c r="F160" s="143">
        <v>0</v>
      </c>
      <c r="G160" s="84"/>
      <c r="H160" s="105">
        <f t="shared" si="24"/>
        <v>0</v>
      </c>
      <c r="I160" s="83"/>
      <c r="J160" s="83"/>
      <c r="K160" s="143">
        <v>0</v>
      </c>
      <c r="L160" s="84"/>
      <c r="M160" s="105">
        <f t="shared" si="25"/>
        <v>0</v>
      </c>
      <c r="N160" s="83"/>
      <c r="O160" s="83"/>
      <c r="P160" s="83">
        <f aca="true" t="shared" si="29" ref="P160:P165">(F160+K160)/2</f>
        <v>0</v>
      </c>
      <c r="Q160" s="84"/>
      <c r="R160" s="105">
        <f t="shared" si="26"/>
        <v>0</v>
      </c>
      <c r="S160" s="83"/>
      <c r="T160" s="83"/>
      <c r="U160" s="143">
        <v>0</v>
      </c>
      <c r="V160" s="84"/>
      <c r="W160" s="105">
        <f t="shared" si="27"/>
        <v>0</v>
      </c>
      <c r="X160" s="83"/>
      <c r="Y160" s="83"/>
      <c r="Z160" s="143">
        <v>0</v>
      </c>
      <c r="AA160" s="84"/>
      <c r="AB160" s="105">
        <f t="shared" si="28"/>
        <v>0</v>
      </c>
      <c r="AC160" s="83"/>
      <c r="AD160" s="83"/>
      <c r="AE160" s="83">
        <f aca="true" t="shared" si="30" ref="AE160:AE168">(U160+Z160)/2</f>
        <v>0</v>
      </c>
      <c r="AF160" s="84"/>
    </row>
    <row r="161" spans="1:32" ht="18" customHeight="1">
      <c r="A161" s="140">
        <v>3</v>
      </c>
      <c r="B161" s="159" t="s">
        <v>96</v>
      </c>
      <c r="C161" s="105">
        <f t="shared" si="23"/>
        <v>0.155</v>
      </c>
      <c r="D161" s="83"/>
      <c r="E161" s="83"/>
      <c r="F161" s="143">
        <v>0.155</v>
      </c>
      <c r="G161" s="84"/>
      <c r="H161" s="105">
        <f t="shared" si="24"/>
        <v>0.1465</v>
      </c>
      <c r="I161" s="83"/>
      <c r="J161" s="83"/>
      <c r="K161" s="143">
        <v>0.1465</v>
      </c>
      <c r="L161" s="84"/>
      <c r="M161" s="105">
        <f t="shared" si="25"/>
        <v>0.15075</v>
      </c>
      <c r="N161" s="83"/>
      <c r="O161" s="83"/>
      <c r="P161" s="83">
        <f t="shared" si="29"/>
        <v>0.15075</v>
      </c>
      <c r="Q161" s="84"/>
      <c r="R161" s="105">
        <f t="shared" si="26"/>
        <v>0.155</v>
      </c>
      <c r="S161" s="83"/>
      <c r="T161" s="83"/>
      <c r="U161" s="143">
        <v>0.155</v>
      </c>
      <c r="V161" s="84"/>
      <c r="W161" s="105">
        <f t="shared" si="27"/>
        <v>0.1483</v>
      </c>
      <c r="X161" s="83"/>
      <c r="Y161" s="83"/>
      <c r="Z161" s="143">
        <v>0.1483</v>
      </c>
      <c r="AA161" s="84"/>
      <c r="AB161" s="105">
        <f t="shared" si="28"/>
        <v>0.15165</v>
      </c>
      <c r="AC161" s="83"/>
      <c r="AD161" s="83"/>
      <c r="AE161" s="83">
        <f t="shared" si="30"/>
        <v>0.15165</v>
      </c>
      <c r="AF161" s="84"/>
    </row>
    <row r="162" spans="1:32" ht="15.75" hidden="1">
      <c r="A162" s="140">
        <v>4</v>
      </c>
      <c r="B162" s="141"/>
      <c r="C162" s="105">
        <f t="shared" si="23"/>
        <v>0</v>
      </c>
      <c r="D162" s="83"/>
      <c r="E162" s="83"/>
      <c r="F162" s="143"/>
      <c r="G162" s="84"/>
      <c r="H162" s="105">
        <f t="shared" si="24"/>
        <v>0</v>
      </c>
      <c r="I162" s="83"/>
      <c r="J162" s="83"/>
      <c r="K162" s="143"/>
      <c r="L162" s="84"/>
      <c r="M162" s="105">
        <f t="shared" si="25"/>
        <v>0</v>
      </c>
      <c r="N162" s="83"/>
      <c r="O162" s="83"/>
      <c r="P162" s="83">
        <f t="shared" si="29"/>
        <v>0</v>
      </c>
      <c r="Q162" s="84"/>
      <c r="R162" s="105">
        <f t="shared" si="26"/>
        <v>0</v>
      </c>
      <c r="S162" s="83"/>
      <c r="T162" s="83"/>
      <c r="U162" s="143"/>
      <c r="V162" s="84"/>
      <c r="W162" s="105">
        <f t="shared" si="27"/>
        <v>0</v>
      </c>
      <c r="X162" s="83"/>
      <c r="Y162" s="83"/>
      <c r="Z162" s="143"/>
      <c r="AA162" s="84"/>
      <c r="AB162" s="105">
        <f t="shared" si="28"/>
        <v>0</v>
      </c>
      <c r="AC162" s="83"/>
      <c r="AD162" s="83"/>
      <c r="AE162" s="83">
        <f t="shared" si="30"/>
        <v>0</v>
      </c>
      <c r="AF162" s="84"/>
    </row>
    <row r="163" spans="1:32" ht="15.75" hidden="1">
      <c r="A163" s="140">
        <v>5</v>
      </c>
      <c r="B163" s="141"/>
      <c r="C163" s="105">
        <f t="shared" si="23"/>
        <v>0</v>
      </c>
      <c r="D163" s="83"/>
      <c r="E163" s="83"/>
      <c r="F163" s="143"/>
      <c r="G163" s="84"/>
      <c r="H163" s="105">
        <f t="shared" si="24"/>
        <v>0</v>
      </c>
      <c r="I163" s="83"/>
      <c r="J163" s="83"/>
      <c r="K163" s="143"/>
      <c r="L163" s="84"/>
      <c r="M163" s="105">
        <f t="shared" si="25"/>
        <v>0</v>
      </c>
      <c r="N163" s="83"/>
      <c r="O163" s="83"/>
      <c r="P163" s="83">
        <f t="shared" si="29"/>
        <v>0</v>
      </c>
      <c r="Q163" s="84"/>
      <c r="R163" s="105">
        <f t="shared" si="26"/>
        <v>0</v>
      </c>
      <c r="S163" s="83"/>
      <c r="T163" s="83"/>
      <c r="U163" s="143"/>
      <c r="V163" s="84"/>
      <c r="W163" s="105">
        <f t="shared" si="27"/>
        <v>0</v>
      </c>
      <c r="X163" s="83"/>
      <c r="Y163" s="83"/>
      <c r="Z163" s="143"/>
      <c r="AA163" s="84"/>
      <c r="AB163" s="105">
        <f t="shared" si="28"/>
        <v>0</v>
      </c>
      <c r="AC163" s="83"/>
      <c r="AD163" s="83"/>
      <c r="AE163" s="83">
        <f t="shared" si="30"/>
        <v>0</v>
      </c>
      <c r="AF163" s="84"/>
    </row>
    <row r="164" spans="1:32" ht="15.75" hidden="1">
      <c r="A164" s="140">
        <v>6</v>
      </c>
      <c r="B164" s="141"/>
      <c r="C164" s="105">
        <f t="shared" si="23"/>
        <v>0</v>
      </c>
      <c r="D164" s="83"/>
      <c r="E164" s="83"/>
      <c r="F164" s="143"/>
      <c r="G164" s="84"/>
      <c r="H164" s="105">
        <f t="shared" si="24"/>
        <v>0</v>
      </c>
      <c r="I164" s="83"/>
      <c r="J164" s="83"/>
      <c r="K164" s="143"/>
      <c r="L164" s="84"/>
      <c r="M164" s="105">
        <f t="shared" si="25"/>
        <v>0</v>
      </c>
      <c r="N164" s="83"/>
      <c r="O164" s="83"/>
      <c r="P164" s="83">
        <f t="shared" si="29"/>
        <v>0</v>
      </c>
      <c r="Q164" s="84"/>
      <c r="R164" s="105">
        <f t="shared" si="26"/>
        <v>0</v>
      </c>
      <c r="S164" s="83"/>
      <c r="T164" s="83"/>
      <c r="U164" s="143"/>
      <c r="V164" s="84"/>
      <c r="W164" s="105">
        <f t="shared" si="27"/>
        <v>0</v>
      </c>
      <c r="X164" s="83"/>
      <c r="Y164" s="83"/>
      <c r="Z164" s="143"/>
      <c r="AA164" s="84"/>
      <c r="AB164" s="105">
        <f t="shared" si="28"/>
        <v>0</v>
      </c>
      <c r="AC164" s="83"/>
      <c r="AD164" s="83"/>
      <c r="AE164" s="83">
        <f t="shared" si="30"/>
        <v>0</v>
      </c>
      <c r="AF164" s="84"/>
    </row>
    <row r="165" spans="1:32" ht="15.75" hidden="1">
      <c r="A165" s="140">
        <v>7</v>
      </c>
      <c r="B165" s="141"/>
      <c r="C165" s="105">
        <f t="shared" si="23"/>
        <v>0</v>
      </c>
      <c r="D165" s="83"/>
      <c r="E165" s="83"/>
      <c r="F165" s="143"/>
      <c r="G165" s="84"/>
      <c r="H165" s="105">
        <f t="shared" si="24"/>
        <v>0</v>
      </c>
      <c r="I165" s="83"/>
      <c r="J165" s="83"/>
      <c r="K165" s="143"/>
      <c r="L165" s="84"/>
      <c r="M165" s="105">
        <f t="shared" si="25"/>
        <v>0</v>
      </c>
      <c r="N165" s="83"/>
      <c r="O165" s="83"/>
      <c r="P165" s="83">
        <f t="shared" si="29"/>
        <v>0</v>
      </c>
      <c r="Q165" s="84"/>
      <c r="R165" s="105">
        <f t="shared" si="26"/>
        <v>0</v>
      </c>
      <c r="S165" s="83"/>
      <c r="T165" s="83"/>
      <c r="U165" s="143"/>
      <c r="V165" s="84"/>
      <c r="W165" s="105">
        <f t="shared" si="27"/>
        <v>0</v>
      </c>
      <c r="X165" s="83"/>
      <c r="Y165" s="83"/>
      <c r="Z165" s="143"/>
      <c r="AA165" s="84"/>
      <c r="AB165" s="105">
        <f t="shared" si="28"/>
        <v>0</v>
      </c>
      <c r="AC165" s="83"/>
      <c r="AD165" s="83"/>
      <c r="AE165" s="83">
        <f t="shared" si="30"/>
        <v>0</v>
      </c>
      <c r="AF165" s="84"/>
    </row>
    <row r="166" spans="1:32" ht="15.75" hidden="1">
      <c r="A166" s="140">
        <v>8</v>
      </c>
      <c r="B166" s="141"/>
      <c r="C166" s="105">
        <f>SUM(D166:G166)</f>
        <v>0</v>
      </c>
      <c r="D166" s="83"/>
      <c r="E166" s="83"/>
      <c r="F166" s="143"/>
      <c r="G166" s="84"/>
      <c r="H166" s="105">
        <f>SUM(I166:L166)</f>
        <v>0</v>
      </c>
      <c r="I166" s="83"/>
      <c r="J166" s="83"/>
      <c r="K166" s="143"/>
      <c r="L166" s="84"/>
      <c r="M166" s="105">
        <f>SUM(N166:Q166)</f>
        <v>0</v>
      </c>
      <c r="N166" s="83"/>
      <c r="O166" s="83"/>
      <c r="P166" s="83">
        <f>(F166+K166)/2</f>
        <v>0</v>
      </c>
      <c r="Q166" s="84"/>
      <c r="R166" s="105">
        <f>SUM(S166:V166)</f>
        <v>0</v>
      </c>
      <c r="S166" s="83"/>
      <c r="T166" s="83"/>
      <c r="U166" s="143"/>
      <c r="V166" s="84"/>
      <c r="W166" s="105">
        <f>SUM(X166:AA166)</f>
        <v>0</v>
      </c>
      <c r="X166" s="83"/>
      <c r="Y166" s="83"/>
      <c r="Z166" s="143"/>
      <c r="AA166" s="84"/>
      <c r="AB166" s="105">
        <f>SUM(AC166:AF166)</f>
        <v>0</v>
      </c>
      <c r="AC166" s="83"/>
      <c r="AD166" s="83"/>
      <c r="AE166" s="83">
        <f>(U166+Z166)/2</f>
        <v>0</v>
      </c>
      <c r="AF166" s="84"/>
    </row>
    <row r="167" spans="1:32" ht="15.75" hidden="1">
      <c r="A167" s="140">
        <v>9</v>
      </c>
      <c r="B167" s="141"/>
      <c r="C167" s="105">
        <f>SUM(D167:G167)</f>
        <v>0</v>
      </c>
      <c r="D167" s="83"/>
      <c r="E167" s="83"/>
      <c r="F167" s="143"/>
      <c r="G167" s="84"/>
      <c r="H167" s="105">
        <f>SUM(I167:L167)</f>
        <v>0</v>
      </c>
      <c r="I167" s="83"/>
      <c r="J167" s="83"/>
      <c r="K167" s="143"/>
      <c r="L167" s="84"/>
      <c r="M167" s="105">
        <f>SUM(N167:Q167)</f>
        <v>0</v>
      </c>
      <c r="N167" s="83"/>
      <c r="O167" s="83"/>
      <c r="P167" s="83">
        <f>(F167+K167)/2</f>
        <v>0</v>
      </c>
      <c r="Q167" s="84"/>
      <c r="R167" s="105">
        <f>SUM(S167:V167)</f>
        <v>0</v>
      </c>
      <c r="S167" s="83"/>
      <c r="T167" s="83"/>
      <c r="U167" s="143"/>
      <c r="V167" s="84"/>
      <c r="W167" s="105">
        <f>SUM(X167:AA167)</f>
        <v>0</v>
      </c>
      <c r="X167" s="83"/>
      <c r="Y167" s="83"/>
      <c r="Z167" s="143"/>
      <c r="AA167" s="84"/>
      <c r="AB167" s="105">
        <f>SUM(AC167:AF167)</f>
        <v>0</v>
      </c>
      <c r="AC167" s="83"/>
      <c r="AD167" s="83"/>
      <c r="AE167" s="83">
        <f>(U167+Z167)/2</f>
        <v>0</v>
      </c>
      <c r="AF167" s="84"/>
    </row>
    <row r="168" spans="1:32" ht="15.75" hidden="1">
      <c r="A168" s="140">
        <v>9</v>
      </c>
      <c r="B168" s="141"/>
      <c r="C168" s="105">
        <f t="shared" si="23"/>
        <v>0</v>
      </c>
      <c r="D168" s="83"/>
      <c r="E168" s="83"/>
      <c r="F168" s="143"/>
      <c r="G168" s="84"/>
      <c r="H168" s="105">
        <f t="shared" si="24"/>
        <v>0</v>
      </c>
      <c r="I168" s="83"/>
      <c r="J168" s="83"/>
      <c r="K168" s="143"/>
      <c r="L168" s="84"/>
      <c r="M168" s="105">
        <f t="shared" si="25"/>
        <v>0</v>
      </c>
      <c r="N168" s="83"/>
      <c r="O168" s="83"/>
      <c r="P168" s="83">
        <f>(F168+K168)/2</f>
        <v>0</v>
      </c>
      <c r="Q168" s="84"/>
      <c r="R168" s="105">
        <f t="shared" si="26"/>
        <v>0</v>
      </c>
      <c r="S168" s="83"/>
      <c r="T168" s="83"/>
      <c r="U168" s="143"/>
      <c r="V168" s="84"/>
      <c r="W168" s="105">
        <f t="shared" si="27"/>
        <v>0</v>
      </c>
      <c r="X168" s="83"/>
      <c r="Y168" s="83"/>
      <c r="Z168" s="143"/>
      <c r="AA168" s="84"/>
      <c r="AB168" s="105">
        <f t="shared" si="28"/>
        <v>0</v>
      </c>
      <c r="AC168" s="83"/>
      <c r="AD168" s="83"/>
      <c r="AE168" s="83">
        <f t="shared" si="30"/>
        <v>0</v>
      </c>
      <c r="AF168" s="84"/>
    </row>
    <row r="169" spans="1:32" ht="16.5" thickBot="1">
      <c r="A169" s="52"/>
      <c r="B169" s="40" t="s">
        <v>46</v>
      </c>
      <c r="C169" s="104"/>
      <c r="D169" s="104"/>
      <c r="E169" s="104"/>
      <c r="F169" s="104"/>
      <c r="G169" s="104"/>
      <c r="H169" s="104"/>
      <c r="I169" s="104"/>
      <c r="J169" s="104"/>
      <c r="K169" s="104"/>
      <c r="L169" s="104"/>
      <c r="M169" s="104"/>
      <c r="N169" s="104"/>
      <c r="O169" s="104"/>
      <c r="P169" s="104"/>
      <c r="Q169" s="104"/>
      <c r="R169" s="104"/>
      <c r="S169" s="104"/>
      <c r="T169" s="104"/>
      <c r="U169" s="104"/>
      <c r="V169" s="104"/>
      <c r="W169" s="104"/>
      <c r="X169" s="104"/>
      <c r="Y169" s="104"/>
      <c r="Z169" s="104"/>
      <c r="AA169" s="104"/>
      <c r="AB169" s="104"/>
      <c r="AC169" s="104"/>
      <c r="AD169" s="104"/>
      <c r="AE169" s="104"/>
      <c r="AF169" s="104"/>
    </row>
    <row r="170" spans="1:32" ht="16.5" thickBot="1">
      <c r="A170" s="41"/>
      <c r="B170" s="42" t="s">
        <v>8</v>
      </c>
      <c r="C170" s="106">
        <f aca="true" t="shared" si="31" ref="C170:L170">SUM(C159:C168)</f>
        <v>1.139</v>
      </c>
      <c r="D170" s="106">
        <f t="shared" si="31"/>
        <v>0</v>
      </c>
      <c r="E170" s="106">
        <f t="shared" si="31"/>
        <v>0</v>
      </c>
      <c r="F170" s="106">
        <f t="shared" si="31"/>
        <v>1.139</v>
      </c>
      <c r="G170" s="107">
        <f t="shared" si="31"/>
        <v>0</v>
      </c>
      <c r="H170" s="106">
        <f t="shared" si="31"/>
        <v>1.1667</v>
      </c>
      <c r="I170" s="106">
        <f t="shared" si="31"/>
        <v>0</v>
      </c>
      <c r="J170" s="106">
        <f t="shared" si="31"/>
        <v>0</v>
      </c>
      <c r="K170" s="106">
        <f t="shared" si="31"/>
        <v>1.1667</v>
      </c>
      <c r="L170" s="107">
        <f t="shared" si="31"/>
        <v>0</v>
      </c>
      <c r="M170" s="106">
        <f>SUM(M159:M168)</f>
        <v>1.15285</v>
      </c>
      <c r="N170" s="106">
        <f>SUM(N159:N168)</f>
        <v>0</v>
      </c>
      <c r="O170" s="106">
        <f>SUM(O159:O168)</f>
        <v>0</v>
      </c>
      <c r="P170" s="106">
        <f>SUM(P159:P168)</f>
        <v>1.15285</v>
      </c>
      <c r="Q170" s="107">
        <f>SUM(Q159:Q168)</f>
        <v>0</v>
      </c>
      <c r="R170" s="106">
        <f aca="true" t="shared" si="32" ref="R170:AA170">SUM(R159:R168)</f>
        <v>1.139</v>
      </c>
      <c r="S170" s="106">
        <f t="shared" si="32"/>
        <v>0</v>
      </c>
      <c r="T170" s="106">
        <f t="shared" si="32"/>
        <v>0</v>
      </c>
      <c r="U170" s="106">
        <f>SUM(U159:U168)</f>
        <v>1.139</v>
      </c>
      <c r="V170" s="107">
        <f t="shared" si="32"/>
        <v>0</v>
      </c>
      <c r="W170" s="106">
        <f t="shared" si="32"/>
        <v>1.1684999999999999</v>
      </c>
      <c r="X170" s="106">
        <f t="shared" si="32"/>
        <v>0</v>
      </c>
      <c r="Y170" s="106">
        <f t="shared" si="32"/>
        <v>0</v>
      </c>
      <c r="Z170" s="106">
        <f t="shared" si="32"/>
        <v>1.1684999999999999</v>
      </c>
      <c r="AA170" s="107">
        <f t="shared" si="32"/>
        <v>0</v>
      </c>
      <c r="AB170" s="106">
        <f>SUM(AB159:AB168)</f>
        <v>1.15375</v>
      </c>
      <c r="AC170" s="106">
        <f>SUM(AC159:AC168)</f>
        <v>0</v>
      </c>
      <c r="AD170" s="106">
        <f>SUM(AD159:AD168)</f>
        <v>0</v>
      </c>
      <c r="AE170" s="106">
        <f>SUM(AE159:AE168)</f>
        <v>1.15375</v>
      </c>
      <c r="AF170" s="107">
        <f>SUM(AF159:AF168)</f>
        <v>0</v>
      </c>
    </row>
    <row r="171" spans="8:29" ht="12.75">
      <c r="H171" s="39"/>
      <c r="I171" s="39"/>
      <c r="M171" s="39"/>
      <c r="N171" s="39"/>
      <c r="W171" s="39"/>
      <c r="X171" s="39"/>
      <c r="AB171" s="39"/>
      <c r="AC171" s="39"/>
    </row>
    <row r="172" spans="2:29" ht="16.5" thickBot="1">
      <c r="B172" s="34" t="s">
        <v>69</v>
      </c>
      <c r="H172" s="39"/>
      <c r="I172" s="39"/>
      <c r="M172" s="39"/>
      <c r="N172" s="39"/>
      <c r="W172" s="39"/>
      <c r="X172" s="39"/>
      <c r="AB172" s="39"/>
      <c r="AC172" s="39"/>
    </row>
    <row r="173" spans="1:32" ht="31.5">
      <c r="A173" s="35" t="s">
        <v>7</v>
      </c>
      <c r="B173" s="36" t="s">
        <v>63</v>
      </c>
      <c r="C173" s="8" t="s">
        <v>2</v>
      </c>
      <c r="D173" s="8" t="s">
        <v>9</v>
      </c>
      <c r="E173" s="8" t="s">
        <v>10</v>
      </c>
      <c r="F173" s="8" t="s">
        <v>11</v>
      </c>
      <c r="G173" s="9" t="s">
        <v>12</v>
      </c>
      <c r="H173" s="8" t="s">
        <v>2</v>
      </c>
      <c r="I173" s="8" t="s">
        <v>9</v>
      </c>
      <c r="J173" s="8" t="s">
        <v>10</v>
      </c>
      <c r="K173" s="8" t="s">
        <v>11</v>
      </c>
      <c r="L173" s="9" t="s">
        <v>12</v>
      </c>
      <c r="M173" s="8" t="s">
        <v>2</v>
      </c>
      <c r="N173" s="8" t="s">
        <v>9</v>
      </c>
      <c r="O173" s="8" t="s">
        <v>10</v>
      </c>
      <c r="P173" s="8" t="s">
        <v>11</v>
      </c>
      <c r="Q173" s="9" t="s">
        <v>12</v>
      </c>
      <c r="R173" s="8" t="s">
        <v>2</v>
      </c>
      <c r="S173" s="8" t="s">
        <v>9</v>
      </c>
      <c r="T173" s="8" t="s">
        <v>10</v>
      </c>
      <c r="U173" s="8" t="s">
        <v>11</v>
      </c>
      <c r="V173" s="9" t="s">
        <v>12</v>
      </c>
      <c r="W173" s="8" t="s">
        <v>2</v>
      </c>
      <c r="X173" s="8" t="s">
        <v>9</v>
      </c>
      <c r="Y173" s="8" t="s">
        <v>10</v>
      </c>
      <c r="Z173" s="8" t="s">
        <v>11</v>
      </c>
      <c r="AA173" s="9" t="s">
        <v>12</v>
      </c>
      <c r="AB173" s="8" t="s">
        <v>2</v>
      </c>
      <c r="AC173" s="8" t="s">
        <v>9</v>
      </c>
      <c r="AD173" s="8" t="s">
        <v>10</v>
      </c>
      <c r="AE173" s="8" t="s">
        <v>11</v>
      </c>
      <c r="AF173" s="9" t="s">
        <v>12</v>
      </c>
    </row>
    <row r="174" spans="1:32" ht="31.5">
      <c r="A174" s="43">
        <v>1</v>
      </c>
      <c r="B174" s="44" t="s">
        <v>98</v>
      </c>
      <c r="C174" s="105">
        <f>SUM(D174:G174)</f>
        <v>4.0276</v>
      </c>
      <c r="D174" s="142">
        <v>4.0276</v>
      </c>
      <c r="E174" s="150"/>
      <c r="F174" s="150"/>
      <c r="G174" s="144"/>
      <c r="H174" s="105">
        <f>SUM(I174:L174)</f>
        <v>3.7386</v>
      </c>
      <c r="I174" s="142">
        <v>3.7386</v>
      </c>
      <c r="J174" s="150"/>
      <c r="K174" s="150"/>
      <c r="L174" s="144"/>
      <c r="M174" s="105">
        <f>SUM(N174:Q174)</f>
        <v>3.8830999999999998</v>
      </c>
      <c r="N174" s="83">
        <f>(D174+I174)/2</f>
        <v>3.8830999999999998</v>
      </c>
      <c r="O174" s="83"/>
      <c r="P174" s="83"/>
      <c r="Q174" s="84"/>
      <c r="R174" s="105">
        <f>SUM(S174:V174)</f>
        <v>4.0276</v>
      </c>
      <c r="S174" s="142">
        <v>4.0276</v>
      </c>
      <c r="T174" s="150"/>
      <c r="U174" s="150"/>
      <c r="V174" s="144"/>
      <c r="W174" s="105">
        <f>SUM(X174:AA174)</f>
        <v>3.7386</v>
      </c>
      <c r="X174" s="142">
        <v>3.7386</v>
      </c>
      <c r="Y174" s="150"/>
      <c r="Z174" s="150"/>
      <c r="AA174" s="144"/>
      <c r="AB174" s="105">
        <f>SUM(AC174:AF174)</f>
        <v>3.8830999999999998</v>
      </c>
      <c r="AC174" s="83">
        <f>(S174+X174)/2</f>
        <v>3.8830999999999998</v>
      </c>
      <c r="AD174" s="83"/>
      <c r="AE174" s="83"/>
      <c r="AF174" s="84"/>
    </row>
    <row r="175" spans="1:32" ht="15.75">
      <c r="A175" s="45">
        <v>2</v>
      </c>
      <c r="B175" s="141" t="s">
        <v>82</v>
      </c>
      <c r="C175" s="105">
        <f>SUM(D175:G175)</f>
        <v>0.666</v>
      </c>
      <c r="D175" s="143"/>
      <c r="E175" s="151"/>
      <c r="F175" s="151">
        <v>0.666</v>
      </c>
      <c r="G175" s="158"/>
      <c r="H175" s="105">
        <f>SUM(I175:L175)</f>
        <v>0.537</v>
      </c>
      <c r="I175" s="143"/>
      <c r="J175" s="151"/>
      <c r="K175" s="151">
        <v>0.537</v>
      </c>
      <c r="L175" s="158"/>
      <c r="M175" s="105">
        <f>SUM(N175:Q175)</f>
        <v>0.6015</v>
      </c>
      <c r="N175" s="83"/>
      <c r="O175" s="83"/>
      <c r="P175" s="83">
        <f>(F175+K175)/2</f>
        <v>0.6015</v>
      </c>
      <c r="Q175" s="84"/>
      <c r="R175" s="105">
        <f>SUM(S175:V175)</f>
        <v>0.666</v>
      </c>
      <c r="S175" s="143"/>
      <c r="T175" s="151"/>
      <c r="U175" s="151">
        <v>0.666</v>
      </c>
      <c r="V175" s="158"/>
      <c r="W175" s="105">
        <f>SUM(X175:AA175)</f>
        <v>0.537</v>
      </c>
      <c r="X175" s="143"/>
      <c r="Y175" s="151"/>
      <c r="Z175" s="151">
        <v>0.537</v>
      </c>
      <c r="AA175" s="158"/>
      <c r="AB175" s="105">
        <f>SUM(AC175:AF175)</f>
        <v>0.6015</v>
      </c>
      <c r="AC175" s="83"/>
      <c r="AD175" s="83"/>
      <c r="AE175" s="83">
        <f>(U175+Z175)/2</f>
        <v>0.6015</v>
      </c>
      <c r="AF175" s="84"/>
    </row>
    <row r="176" spans="1:32" ht="47.25">
      <c r="A176" s="45">
        <v>3</v>
      </c>
      <c r="B176" s="160" t="s">
        <v>95</v>
      </c>
      <c r="C176" s="105">
        <f>SUM(D176:G176)</f>
        <v>0.3699</v>
      </c>
      <c r="D176" s="143"/>
      <c r="E176" s="151"/>
      <c r="F176" s="151">
        <v>0.3699</v>
      </c>
      <c r="G176" s="158"/>
      <c r="H176" s="105">
        <f>SUM(I176:L176)</f>
        <v>0.2032</v>
      </c>
      <c r="I176" s="143"/>
      <c r="J176" s="151"/>
      <c r="K176" s="151">
        <v>0.2032</v>
      </c>
      <c r="L176" s="158"/>
      <c r="M176" s="105">
        <f>SUM(N176:Q176)</f>
        <v>0.28654999999999997</v>
      </c>
      <c r="N176" s="83"/>
      <c r="O176" s="83"/>
      <c r="P176" s="83">
        <f>(F176+K176)/2</f>
        <v>0.28654999999999997</v>
      </c>
      <c r="Q176" s="152"/>
      <c r="R176" s="105">
        <f>SUM(S176:V176)</f>
        <v>0.3699</v>
      </c>
      <c r="S176" s="143"/>
      <c r="T176" s="151"/>
      <c r="U176" s="151">
        <v>0.3699</v>
      </c>
      <c r="V176" s="158"/>
      <c r="W176" s="105">
        <f>SUM(X176:AA176)</f>
        <v>0.2032</v>
      </c>
      <c r="X176" s="143"/>
      <c r="Y176" s="151"/>
      <c r="Z176" s="151">
        <v>0.2032</v>
      </c>
      <c r="AA176" s="158"/>
      <c r="AB176" s="105">
        <f>SUM(AC176:AF176)</f>
        <v>0.28654999999999997</v>
      </c>
      <c r="AC176" s="83"/>
      <c r="AD176" s="83"/>
      <c r="AE176" s="83">
        <f>(U176+Z176)/2</f>
        <v>0.28654999999999997</v>
      </c>
      <c r="AF176" s="83"/>
    </row>
    <row r="177" spans="1:32" ht="15.75">
      <c r="A177" s="45">
        <v>4</v>
      </c>
      <c r="B177" s="141" t="s">
        <v>90</v>
      </c>
      <c r="C177" s="105">
        <f>SUM(D177:G177)</f>
        <v>0.02</v>
      </c>
      <c r="D177" s="143"/>
      <c r="E177" s="151"/>
      <c r="F177" s="151"/>
      <c r="G177" s="158">
        <v>0.02</v>
      </c>
      <c r="H177" s="105">
        <f>SUM(I177:L177)</f>
        <v>0.02</v>
      </c>
      <c r="I177" s="143"/>
      <c r="J177" s="151"/>
      <c r="K177" s="151"/>
      <c r="L177" s="158">
        <v>0.02</v>
      </c>
      <c r="M177" s="105">
        <f>SUM(N177:Q177)</f>
        <v>0.02</v>
      </c>
      <c r="N177" s="83"/>
      <c r="O177" s="83"/>
      <c r="P177" s="83"/>
      <c r="Q177" s="152">
        <f>(G177+L177)/2</f>
        <v>0.02</v>
      </c>
      <c r="R177" s="105">
        <f>SUM(S177:V177)</f>
        <v>0.02</v>
      </c>
      <c r="S177" s="143"/>
      <c r="T177" s="151"/>
      <c r="U177" s="151"/>
      <c r="V177" s="158">
        <v>0.02</v>
      </c>
      <c r="W177" s="105">
        <f>SUM(X177:AA177)</f>
        <v>0.02</v>
      </c>
      <c r="X177" s="143"/>
      <c r="Y177" s="151"/>
      <c r="Z177" s="151"/>
      <c r="AA177" s="158">
        <v>0.02</v>
      </c>
      <c r="AB177" s="105">
        <f>SUM(AC177:AF177)</f>
        <v>0.02</v>
      </c>
      <c r="AC177" s="83"/>
      <c r="AD177" s="83"/>
      <c r="AE177" s="83"/>
      <c r="AF177" s="83">
        <f>(V177+AA177)/2</f>
        <v>0.02</v>
      </c>
    </row>
    <row r="178" spans="1:32" ht="15.75">
      <c r="A178" s="45">
        <v>5</v>
      </c>
      <c r="B178" s="141" t="s">
        <v>99</v>
      </c>
      <c r="C178" s="105">
        <f>SUM(D178:G178)</f>
        <v>0.1391</v>
      </c>
      <c r="D178" s="143"/>
      <c r="E178" s="151"/>
      <c r="F178" s="151">
        <v>0.1391</v>
      </c>
      <c r="G178" s="158"/>
      <c r="H178" s="105">
        <f>SUM(I178:L178)</f>
        <v>0.132</v>
      </c>
      <c r="I178" s="143"/>
      <c r="J178" s="151"/>
      <c r="K178" s="151">
        <v>0.132</v>
      </c>
      <c r="L178" s="158"/>
      <c r="M178" s="105">
        <f>SUM(N178:Q178)</f>
        <v>0.13555</v>
      </c>
      <c r="N178" s="83"/>
      <c r="O178" s="83"/>
      <c r="P178" s="83">
        <f>(F178+K178)/2</f>
        <v>0.13555</v>
      </c>
      <c r="Q178" s="84"/>
      <c r="R178" s="105">
        <f>SUM(S178:V178)</f>
        <v>0.1391</v>
      </c>
      <c r="S178" s="143"/>
      <c r="T178" s="151"/>
      <c r="U178" s="151">
        <v>0.1391</v>
      </c>
      <c r="V178" s="158"/>
      <c r="W178" s="105">
        <f>SUM(X178:AA178)</f>
        <v>0.132</v>
      </c>
      <c r="X178" s="143"/>
      <c r="Y178" s="151"/>
      <c r="Z178" s="151">
        <v>0.132</v>
      </c>
      <c r="AA178" s="158"/>
      <c r="AB178" s="105">
        <f>SUM(AC178:AF178)</f>
        <v>0.13555</v>
      </c>
      <c r="AC178" s="83"/>
      <c r="AD178" s="83"/>
      <c r="AE178" s="83">
        <f>(U178+Z178)/2</f>
        <v>0.13555</v>
      </c>
      <c r="AF178" s="83"/>
    </row>
    <row r="179" spans="1:32" ht="16.5" thickBot="1">
      <c r="A179" s="53"/>
      <c r="B179" s="40" t="s">
        <v>46</v>
      </c>
      <c r="C179" s="104"/>
      <c r="D179" s="104"/>
      <c r="E179" s="104"/>
      <c r="F179" s="104"/>
      <c r="G179" s="104"/>
      <c r="H179" s="104"/>
      <c r="I179" s="104"/>
      <c r="J179" s="104"/>
      <c r="K179" s="104"/>
      <c r="L179" s="104"/>
      <c r="M179" s="104"/>
      <c r="N179" s="104"/>
      <c r="O179" s="104"/>
      <c r="P179" s="104"/>
      <c r="Q179" s="104"/>
      <c r="R179" s="104"/>
      <c r="S179" s="104"/>
      <c r="T179" s="104"/>
      <c r="U179" s="104"/>
      <c r="V179" s="104"/>
      <c r="W179" s="104"/>
      <c r="X179" s="104"/>
      <c r="Y179" s="104"/>
      <c r="Z179" s="104"/>
      <c r="AA179" s="104"/>
      <c r="AB179" s="104"/>
      <c r="AC179" s="104"/>
      <c r="AD179" s="104"/>
      <c r="AE179" s="104"/>
      <c r="AF179" s="104"/>
    </row>
    <row r="180" spans="1:32" ht="16.5" thickBot="1">
      <c r="A180" s="41"/>
      <c r="B180" s="42" t="s">
        <v>8</v>
      </c>
      <c r="C180" s="110">
        <f aca="true" t="shared" si="33" ref="C180:L180">SUM(C174:C178)</f>
        <v>5.2226</v>
      </c>
      <c r="D180" s="110">
        <f t="shared" si="33"/>
        <v>4.0276</v>
      </c>
      <c r="E180" s="110">
        <f t="shared" si="33"/>
        <v>0</v>
      </c>
      <c r="F180" s="110">
        <f t="shared" si="33"/>
        <v>1.175</v>
      </c>
      <c r="G180" s="111">
        <f t="shared" si="33"/>
        <v>0.02</v>
      </c>
      <c r="H180" s="110">
        <f t="shared" si="33"/>
        <v>4.630799999999999</v>
      </c>
      <c r="I180" s="110">
        <f t="shared" si="33"/>
        <v>3.7386</v>
      </c>
      <c r="J180" s="110">
        <f t="shared" si="33"/>
        <v>0</v>
      </c>
      <c r="K180" s="110">
        <f t="shared" si="33"/>
        <v>0.8722</v>
      </c>
      <c r="L180" s="111">
        <f t="shared" si="33"/>
        <v>0.02</v>
      </c>
      <c r="M180" s="110">
        <f>SUM(M174:M178)</f>
        <v>4.926699999999999</v>
      </c>
      <c r="N180" s="110">
        <f>SUM(N174:N178)</f>
        <v>3.8830999999999998</v>
      </c>
      <c r="O180" s="110">
        <f>SUM(O174:O178)</f>
        <v>0</v>
      </c>
      <c r="P180" s="110">
        <f>SUM(P174:P178)</f>
        <v>1.0236</v>
      </c>
      <c r="Q180" s="111">
        <f>SUM(Q174:Q178)</f>
        <v>0.02</v>
      </c>
      <c r="R180" s="110">
        <f aca="true" t="shared" si="34" ref="R180:AA180">SUM(R174:R178)</f>
        <v>5.2226</v>
      </c>
      <c r="S180" s="110">
        <f t="shared" si="34"/>
        <v>4.0276</v>
      </c>
      <c r="T180" s="110">
        <f t="shared" si="34"/>
        <v>0</v>
      </c>
      <c r="U180" s="110">
        <f t="shared" si="34"/>
        <v>1.175</v>
      </c>
      <c r="V180" s="111">
        <f t="shared" si="34"/>
        <v>0.02</v>
      </c>
      <c r="W180" s="110">
        <f t="shared" si="34"/>
        <v>4.630799999999999</v>
      </c>
      <c r="X180" s="110">
        <f t="shared" si="34"/>
        <v>3.7386</v>
      </c>
      <c r="Y180" s="110">
        <f t="shared" si="34"/>
        <v>0</v>
      </c>
      <c r="Z180" s="110">
        <f t="shared" si="34"/>
        <v>0.8722</v>
      </c>
      <c r="AA180" s="111">
        <f t="shared" si="34"/>
        <v>0.02</v>
      </c>
      <c r="AB180" s="110">
        <f>SUM(AB174:AB178)</f>
        <v>4.926699999999999</v>
      </c>
      <c r="AC180" s="110">
        <f>SUM(AC174:AC178)</f>
        <v>3.8830999999999998</v>
      </c>
      <c r="AD180" s="110">
        <f>SUM(AD174:AD178)</f>
        <v>0</v>
      </c>
      <c r="AE180" s="110">
        <f>SUM(AE174:AE178)</f>
        <v>1.0236</v>
      </c>
      <c r="AF180" s="111">
        <f>SUM(AF174:AF178)</f>
        <v>0.02</v>
      </c>
    </row>
    <row r="181" spans="8:29" ht="12.75">
      <c r="H181" s="39"/>
      <c r="I181" s="39"/>
      <c r="M181" s="39"/>
      <c r="N181" s="39"/>
      <c r="W181" s="39"/>
      <c r="X181" s="39"/>
      <c r="AB181" s="39"/>
      <c r="AC181" s="39"/>
    </row>
    <row r="182" spans="2:29" ht="16.5" thickBot="1">
      <c r="B182" s="34" t="s">
        <v>67</v>
      </c>
      <c r="H182" s="39"/>
      <c r="I182" s="39"/>
      <c r="M182" s="39"/>
      <c r="N182" s="39"/>
      <c r="W182" s="39"/>
      <c r="X182" s="39"/>
      <c r="AB182" s="39"/>
      <c r="AC182" s="39"/>
    </row>
    <row r="183" spans="1:32" ht="31.5">
      <c r="A183" s="35" t="s">
        <v>7</v>
      </c>
      <c r="B183" s="36" t="s">
        <v>64</v>
      </c>
      <c r="C183" s="8" t="s">
        <v>2</v>
      </c>
      <c r="D183" s="8" t="s">
        <v>9</v>
      </c>
      <c r="E183" s="8" t="s">
        <v>10</v>
      </c>
      <c r="F183" s="8" t="s">
        <v>11</v>
      </c>
      <c r="G183" s="9" t="s">
        <v>12</v>
      </c>
      <c r="H183" s="8" t="s">
        <v>2</v>
      </c>
      <c r="I183" s="8" t="s">
        <v>9</v>
      </c>
      <c r="J183" s="8" t="s">
        <v>10</v>
      </c>
      <c r="K183" s="8" t="s">
        <v>11</v>
      </c>
      <c r="L183" s="9" t="s">
        <v>12</v>
      </c>
      <c r="M183" s="8" t="s">
        <v>2</v>
      </c>
      <c r="N183" s="8" t="s">
        <v>9</v>
      </c>
      <c r="O183" s="8" t="s">
        <v>10</v>
      </c>
      <c r="P183" s="8" t="s">
        <v>11</v>
      </c>
      <c r="Q183" s="9" t="s">
        <v>12</v>
      </c>
      <c r="R183" s="8" t="s">
        <v>2</v>
      </c>
      <c r="S183" s="8" t="s">
        <v>9</v>
      </c>
      <c r="T183" s="8" t="s">
        <v>10</v>
      </c>
      <c r="U183" s="8" t="s">
        <v>11</v>
      </c>
      <c r="V183" s="9" t="s">
        <v>12</v>
      </c>
      <c r="W183" s="8" t="s">
        <v>2</v>
      </c>
      <c r="X183" s="8" t="s">
        <v>9</v>
      </c>
      <c r="Y183" s="8" t="s">
        <v>10</v>
      </c>
      <c r="Z183" s="8" t="s">
        <v>11</v>
      </c>
      <c r="AA183" s="9" t="s">
        <v>12</v>
      </c>
      <c r="AB183" s="8" t="s">
        <v>2</v>
      </c>
      <c r="AC183" s="8" t="s">
        <v>9</v>
      </c>
      <c r="AD183" s="8" t="s">
        <v>10</v>
      </c>
      <c r="AE183" s="8" t="s">
        <v>11</v>
      </c>
      <c r="AF183" s="9" t="s">
        <v>12</v>
      </c>
    </row>
    <row r="184" spans="1:32" ht="15.75">
      <c r="A184" s="37"/>
      <c r="B184" s="38" t="s">
        <v>84</v>
      </c>
      <c r="C184" s="105">
        <f>SUM(D184:G184)</f>
        <v>75.4068</v>
      </c>
      <c r="D184" s="83">
        <f>D150</f>
        <v>20.6486</v>
      </c>
      <c r="E184" s="83"/>
      <c r="F184" s="83">
        <f>F150</f>
        <v>33.1703</v>
      </c>
      <c r="G184" s="152">
        <f>G150</f>
        <v>21.5879</v>
      </c>
      <c r="H184" s="105">
        <f>SUM(I184:L184)</f>
        <v>77.4855</v>
      </c>
      <c r="I184" s="83">
        <f>I150</f>
        <v>21.015</v>
      </c>
      <c r="J184" s="83"/>
      <c r="K184" s="83">
        <f>K150</f>
        <v>34.5902</v>
      </c>
      <c r="L184" s="84">
        <f>L150</f>
        <v>21.8803</v>
      </c>
      <c r="M184" s="105">
        <f>SUM(N184:Q184)</f>
        <v>76.44615</v>
      </c>
      <c r="N184" s="83">
        <f>N150</f>
        <v>20.8318</v>
      </c>
      <c r="O184" s="83"/>
      <c r="P184" s="83">
        <f>P150</f>
        <v>33.880250000000004</v>
      </c>
      <c r="Q184" s="84">
        <f>Q150</f>
        <v>21.734099999999998</v>
      </c>
      <c r="R184" s="105">
        <f>SUM(S184:V184)</f>
        <v>76.4441</v>
      </c>
      <c r="S184" s="83">
        <f>S150</f>
        <v>21.0336</v>
      </c>
      <c r="T184" s="83"/>
      <c r="U184" s="83">
        <f>U150</f>
        <v>33.1807</v>
      </c>
      <c r="V184" s="84">
        <f>V150</f>
        <v>22.2298</v>
      </c>
      <c r="W184" s="105">
        <f>SUM(X184:AA184)</f>
        <v>78.681</v>
      </c>
      <c r="X184" s="83">
        <f>X150</f>
        <v>22.015</v>
      </c>
      <c r="Y184" s="83"/>
      <c r="Z184" s="83">
        <f>Z150</f>
        <v>34.6002</v>
      </c>
      <c r="AA184" s="84">
        <f>AA150</f>
        <v>22.0658</v>
      </c>
      <c r="AB184" s="105">
        <f>SUM(AC184:AF184)</f>
        <v>77.56255</v>
      </c>
      <c r="AC184" s="83">
        <f>AC150</f>
        <v>21.5243</v>
      </c>
      <c r="AD184" s="83"/>
      <c r="AE184" s="83">
        <f>AE150</f>
        <v>33.89045</v>
      </c>
      <c r="AF184" s="84">
        <f>AF150</f>
        <v>22.1478</v>
      </c>
    </row>
    <row r="185" spans="1:32" ht="15.75">
      <c r="A185" s="37"/>
      <c r="B185" s="38"/>
      <c r="C185" s="105">
        <f>SUM(D185:G185)</f>
        <v>0</v>
      </c>
      <c r="D185" s="83"/>
      <c r="E185" s="83"/>
      <c r="F185" s="83"/>
      <c r="G185" s="84"/>
      <c r="H185" s="105">
        <f>SUM(I185:L185)</f>
        <v>0</v>
      </c>
      <c r="I185" s="83"/>
      <c r="J185" s="83"/>
      <c r="K185" s="83"/>
      <c r="L185" s="84"/>
      <c r="M185" s="105">
        <f>SUM(N185:Q185)</f>
        <v>0</v>
      </c>
      <c r="N185" s="83"/>
      <c r="O185" s="83"/>
      <c r="P185" s="83"/>
      <c r="Q185" s="84"/>
      <c r="R185" s="105">
        <f>SUM(S185:V185)</f>
        <v>0</v>
      </c>
      <c r="S185" s="83"/>
      <c r="T185" s="83"/>
      <c r="U185" s="83"/>
      <c r="V185" s="84"/>
      <c r="W185" s="105">
        <f>SUM(X185:AA185)</f>
        <v>0</v>
      </c>
      <c r="X185" s="83"/>
      <c r="Y185" s="83"/>
      <c r="Z185" s="83"/>
      <c r="AA185" s="84"/>
      <c r="AB185" s="105">
        <f>SUM(AC185:AF185)</f>
        <v>0</v>
      </c>
      <c r="AC185" s="83"/>
      <c r="AD185" s="83"/>
      <c r="AE185" s="83"/>
      <c r="AF185" s="84"/>
    </row>
    <row r="186" spans="1:32" ht="15.75">
      <c r="A186" s="37"/>
      <c r="B186" s="38"/>
      <c r="C186" s="105">
        <f>SUM(D186:G186)</f>
        <v>0</v>
      </c>
      <c r="D186" s="83"/>
      <c r="E186" s="83"/>
      <c r="F186" s="83"/>
      <c r="G186" s="84"/>
      <c r="H186" s="105">
        <f>SUM(I186:L186)</f>
        <v>0</v>
      </c>
      <c r="I186" s="83"/>
      <c r="J186" s="83"/>
      <c r="K186" s="83"/>
      <c r="L186" s="84"/>
      <c r="M186" s="105">
        <f>SUM(N186:Q186)</f>
        <v>0</v>
      </c>
      <c r="N186" s="83"/>
      <c r="O186" s="83"/>
      <c r="P186" s="83"/>
      <c r="Q186" s="84"/>
      <c r="R186" s="105">
        <f>SUM(S186:V186)</f>
        <v>0</v>
      </c>
      <c r="S186" s="83"/>
      <c r="T186" s="83"/>
      <c r="U186" s="83"/>
      <c r="V186" s="84"/>
      <c r="W186" s="105">
        <f>SUM(X186:AA186)</f>
        <v>0</v>
      </c>
      <c r="X186" s="83"/>
      <c r="Y186" s="83"/>
      <c r="Z186" s="83"/>
      <c r="AA186" s="84"/>
      <c r="AB186" s="105">
        <f>SUM(AC186:AF186)</f>
        <v>0</v>
      </c>
      <c r="AC186" s="83"/>
      <c r="AD186" s="83"/>
      <c r="AE186" s="83"/>
      <c r="AF186" s="84"/>
    </row>
    <row r="187" spans="1:32" ht="16.5" thickBot="1">
      <c r="A187" s="52"/>
      <c r="B187" s="40" t="s">
        <v>46</v>
      </c>
      <c r="C187" s="104"/>
      <c r="D187" s="104"/>
      <c r="E187" s="104"/>
      <c r="F187" s="104"/>
      <c r="G187" s="104"/>
      <c r="H187" s="104"/>
      <c r="I187" s="104"/>
      <c r="J187" s="104"/>
      <c r="K187" s="104"/>
      <c r="L187" s="104"/>
      <c r="M187" s="104"/>
      <c r="N187" s="104"/>
      <c r="O187" s="104"/>
      <c r="P187" s="104"/>
      <c r="Q187" s="104"/>
      <c r="R187" s="104"/>
      <c r="S187" s="104"/>
      <c r="T187" s="104"/>
      <c r="U187" s="104"/>
      <c r="V187" s="104"/>
      <c r="W187" s="104"/>
      <c r="X187" s="104"/>
      <c r="Y187" s="104"/>
      <c r="Z187" s="104"/>
      <c r="AA187" s="104"/>
      <c r="AB187" s="104"/>
      <c r="AC187" s="104"/>
      <c r="AD187" s="104"/>
      <c r="AE187" s="104"/>
      <c r="AF187" s="104"/>
    </row>
    <row r="188" spans="1:32" ht="16.5" thickBot="1">
      <c r="A188" s="41"/>
      <c r="B188" s="42" t="s">
        <v>8</v>
      </c>
      <c r="C188" s="110">
        <f aca="true" t="shared" si="35" ref="C188:L188">SUM(C184:C186)</f>
        <v>75.4068</v>
      </c>
      <c r="D188" s="110">
        <f t="shared" si="35"/>
        <v>20.6486</v>
      </c>
      <c r="E188" s="110">
        <f t="shared" si="35"/>
        <v>0</v>
      </c>
      <c r="F188" s="110">
        <f t="shared" si="35"/>
        <v>33.1703</v>
      </c>
      <c r="G188" s="111">
        <f t="shared" si="35"/>
        <v>21.5879</v>
      </c>
      <c r="H188" s="110">
        <f t="shared" si="35"/>
        <v>77.4855</v>
      </c>
      <c r="I188" s="110">
        <f t="shared" si="35"/>
        <v>21.015</v>
      </c>
      <c r="J188" s="110">
        <f t="shared" si="35"/>
        <v>0</v>
      </c>
      <c r="K188" s="110">
        <f t="shared" si="35"/>
        <v>34.5902</v>
      </c>
      <c r="L188" s="111">
        <f t="shared" si="35"/>
        <v>21.8803</v>
      </c>
      <c r="M188" s="110">
        <f>SUM(M184:M186)</f>
        <v>76.44615</v>
      </c>
      <c r="N188" s="110">
        <f>SUM(N184:N186)</f>
        <v>20.8318</v>
      </c>
      <c r="O188" s="110">
        <f>SUM(O184:O186)</f>
        <v>0</v>
      </c>
      <c r="P188" s="110">
        <f>SUM(P184:P186)</f>
        <v>33.880250000000004</v>
      </c>
      <c r="Q188" s="111">
        <f>SUM(Q184:Q186)</f>
        <v>21.734099999999998</v>
      </c>
      <c r="R188" s="110">
        <f aca="true" t="shared" si="36" ref="R188:AA188">SUM(R184:R186)</f>
        <v>76.4441</v>
      </c>
      <c r="S188" s="110">
        <f t="shared" si="36"/>
        <v>21.0336</v>
      </c>
      <c r="T188" s="110">
        <f t="shared" si="36"/>
        <v>0</v>
      </c>
      <c r="U188" s="110">
        <f t="shared" si="36"/>
        <v>33.1807</v>
      </c>
      <c r="V188" s="111">
        <f t="shared" si="36"/>
        <v>22.2298</v>
      </c>
      <c r="W188" s="110">
        <f t="shared" si="36"/>
        <v>78.681</v>
      </c>
      <c r="X188" s="110">
        <f t="shared" si="36"/>
        <v>22.015</v>
      </c>
      <c r="Y188" s="110">
        <f t="shared" si="36"/>
        <v>0</v>
      </c>
      <c r="Z188" s="110">
        <f t="shared" si="36"/>
        <v>34.6002</v>
      </c>
      <c r="AA188" s="111">
        <f t="shared" si="36"/>
        <v>22.0658</v>
      </c>
      <c r="AB188" s="110">
        <f>SUM(AB184:AB186)</f>
        <v>77.56255</v>
      </c>
      <c r="AC188" s="110">
        <f>SUM(AC184:AC186)</f>
        <v>21.5243</v>
      </c>
      <c r="AD188" s="110">
        <f>SUM(AD184:AD186)</f>
        <v>0</v>
      </c>
      <c r="AE188" s="110">
        <f>SUM(AE184:AE186)</f>
        <v>33.89045</v>
      </c>
      <c r="AF188" s="111">
        <f>SUM(AF184:AF186)</f>
        <v>22.1478</v>
      </c>
    </row>
    <row r="191" ht="29.25" customHeight="1"/>
    <row r="192" ht="13.5" thickBot="1"/>
    <row r="193" spans="1:17" ht="41.25" customHeight="1">
      <c r="A193" s="161" t="s">
        <v>19</v>
      </c>
      <c r="B193" s="174" t="s">
        <v>1</v>
      </c>
      <c r="C193" s="161" t="s">
        <v>128</v>
      </c>
      <c r="D193" s="162"/>
      <c r="E193" s="162"/>
      <c r="F193" s="162"/>
      <c r="G193" s="163"/>
      <c r="H193" s="161" t="s">
        <v>129</v>
      </c>
      <c r="I193" s="162"/>
      <c r="J193" s="162"/>
      <c r="K193" s="162"/>
      <c r="L193" s="163"/>
      <c r="M193" s="161" t="s">
        <v>106</v>
      </c>
      <c r="N193" s="162"/>
      <c r="O193" s="162"/>
      <c r="P193" s="162"/>
      <c r="Q193" s="163"/>
    </row>
    <row r="194" spans="1:17" ht="16.5" thickBot="1">
      <c r="A194" s="166"/>
      <c r="B194" s="175"/>
      <c r="C194" s="10" t="s">
        <v>2</v>
      </c>
      <c r="D194" s="11" t="s">
        <v>9</v>
      </c>
      <c r="E194" s="11" t="s">
        <v>10</v>
      </c>
      <c r="F194" s="11" t="s">
        <v>11</v>
      </c>
      <c r="G194" s="12" t="s">
        <v>12</v>
      </c>
      <c r="H194" s="10" t="s">
        <v>2</v>
      </c>
      <c r="I194" s="11" t="s">
        <v>9</v>
      </c>
      <c r="J194" s="11" t="s">
        <v>10</v>
      </c>
      <c r="K194" s="11" t="s">
        <v>11</v>
      </c>
      <c r="L194" s="12" t="s">
        <v>12</v>
      </c>
      <c r="M194" s="10" t="s">
        <v>2</v>
      </c>
      <c r="N194" s="11" t="s">
        <v>9</v>
      </c>
      <c r="O194" s="11" t="s">
        <v>10</v>
      </c>
      <c r="P194" s="11" t="s">
        <v>11</v>
      </c>
      <c r="Q194" s="12" t="s">
        <v>12</v>
      </c>
    </row>
    <row r="195" spans="1:17" ht="13.5" thickBot="1">
      <c r="A195" s="13">
        <v>1</v>
      </c>
      <c r="B195" s="47">
        <v>2</v>
      </c>
      <c r="C195" s="13">
        <v>3</v>
      </c>
      <c r="D195" s="15">
        <v>4</v>
      </c>
      <c r="E195" s="15">
        <v>5</v>
      </c>
      <c r="F195" s="15">
        <v>6</v>
      </c>
      <c r="G195" s="16">
        <v>7</v>
      </c>
      <c r="H195" s="13">
        <v>8</v>
      </c>
      <c r="I195" s="15">
        <v>9</v>
      </c>
      <c r="J195" s="15">
        <v>10</v>
      </c>
      <c r="K195" s="15">
        <v>11</v>
      </c>
      <c r="L195" s="16">
        <v>12</v>
      </c>
      <c r="M195" s="13">
        <v>8</v>
      </c>
      <c r="N195" s="15">
        <v>9</v>
      </c>
      <c r="O195" s="15">
        <v>10</v>
      </c>
      <c r="P195" s="15">
        <v>11</v>
      </c>
      <c r="Q195" s="16">
        <v>12</v>
      </c>
    </row>
    <row r="196" spans="1:17" ht="31.5">
      <c r="A196" s="18" t="s">
        <v>3</v>
      </c>
      <c r="B196" s="48" t="s">
        <v>26</v>
      </c>
      <c r="C196" s="112">
        <f>C206+C208+C209</f>
        <v>123.63859999999998</v>
      </c>
      <c r="D196" s="113">
        <f>D202+D203+D204+D205</f>
        <v>107.815</v>
      </c>
      <c r="E196" s="113">
        <f>E197+E202+E203+E204+E205</f>
        <v>5.9152</v>
      </c>
      <c r="F196" s="113">
        <f>F197+F202+F203+F204+F205</f>
        <v>71.15858449999999</v>
      </c>
      <c r="G196" s="126">
        <f>G197+G202+G203+G204+G205</f>
        <v>26.360785577459986</v>
      </c>
      <c r="H196" s="112">
        <f>H206+H208+H209</f>
        <v>126.2171</v>
      </c>
      <c r="I196" s="113">
        <f>I202+I203+I204+I205</f>
        <v>110.0337</v>
      </c>
      <c r="J196" s="113">
        <f>J197+J202+J203+J204+J205</f>
        <v>5.9559</v>
      </c>
      <c r="K196" s="113">
        <f>K197+K202+K203+K204+K205</f>
        <v>72.17147530999999</v>
      </c>
      <c r="L196" s="114">
        <f>L197+L202+L203+L204+L205</f>
        <v>26.166433888410793</v>
      </c>
      <c r="M196" s="112">
        <f>M206+M208+M209</f>
        <v>124.92785</v>
      </c>
      <c r="N196" s="113">
        <f>N202+N203+N204+N205</f>
        <v>108.92434999999999</v>
      </c>
      <c r="O196" s="113">
        <f>O197+O202+O203+O204+O205</f>
        <v>5.935549999999999</v>
      </c>
      <c r="P196" s="113">
        <f>P197+P202+P203+P204+P205</f>
        <v>71.665029905</v>
      </c>
      <c r="Q196" s="114">
        <f>Q197+Q202+Q203+Q204+Q205</f>
        <v>26.2636097329354</v>
      </c>
    </row>
    <row r="197" spans="1:17" ht="15.75">
      <c r="A197" s="20" t="s">
        <v>13</v>
      </c>
      <c r="B197" s="23" t="s">
        <v>21</v>
      </c>
      <c r="C197" s="93" t="s">
        <v>31</v>
      </c>
      <c r="D197" s="60" t="s">
        <v>31</v>
      </c>
      <c r="E197" s="115">
        <f>E199</f>
        <v>0</v>
      </c>
      <c r="F197" s="115">
        <f>F199+F200</f>
        <v>61.250184499999996</v>
      </c>
      <c r="G197" s="127">
        <f>G199+G200+G201</f>
        <v>26.360785577459986</v>
      </c>
      <c r="H197" s="59" t="s">
        <v>31</v>
      </c>
      <c r="I197" s="60" t="s">
        <v>31</v>
      </c>
      <c r="J197" s="115">
        <f>J199</f>
        <v>0</v>
      </c>
      <c r="K197" s="115">
        <f>K199+K200</f>
        <v>61.94397530999999</v>
      </c>
      <c r="L197" s="116">
        <f>L199+L200+L201</f>
        <v>26.166433888410793</v>
      </c>
      <c r="M197" s="59" t="s">
        <v>31</v>
      </c>
      <c r="N197" s="60" t="s">
        <v>31</v>
      </c>
      <c r="O197" s="115">
        <f>O199</f>
        <v>0</v>
      </c>
      <c r="P197" s="115">
        <f>P199+P200</f>
        <v>61.597079904999994</v>
      </c>
      <c r="Q197" s="116">
        <f>Q199+Q200+Q201</f>
        <v>26.2636097329354</v>
      </c>
    </row>
    <row r="198" spans="1:17" ht="15.75">
      <c r="A198" s="20"/>
      <c r="B198" s="23" t="s">
        <v>22</v>
      </c>
      <c r="C198" s="93" t="s">
        <v>31</v>
      </c>
      <c r="D198" s="95" t="s">
        <v>31</v>
      </c>
      <c r="E198" s="61" t="s">
        <v>31</v>
      </c>
      <c r="F198" s="61" t="s">
        <v>31</v>
      </c>
      <c r="G198" s="96" t="s">
        <v>31</v>
      </c>
      <c r="H198" s="59" t="s">
        <v>31</v>
      </c>
      <c r="I198" s="61" t="s">
        <v>31</v>
      </c>
      <c r="J198" s="61" t="s">
        <v>31</v>
      </c>
      <c r="K198" s="61" t="s">
        <v>31</v>
      </c>
      <c r="L198" s="62" t="s">
        <v>31</v>
      </c>
      <c r="M198" s="59" t="s">
        <v>31</v>
      </c>
      <c r="N198" s="61" t="s">
        <v>31</v>
      </c>
      <c r="O198" s="61" t="s">
        <v>31</v>
      </c>
      <c r="P198" s="61" t="s">
        <v>31</v>
      </c>
      <c r="Q198" s="62" t="s">
        <v>31</v>
      </c>
    </row>
    <row r="199" spans="1:17" ht="15.75">
      <c r="A199" s="20" t="s">
        <v>33</v>
      </c>
      <c r="B199" s="23" t="s">
        <v>9</v>
      </c>
      <c r="C199" s="93" t="s">
        <v>31</v>
      </c>
      <c r="D199" s="63" t="s">
        <v>31</v>
      </c>
      <c r="E199" s="70"/>
      <c r="F199" s="117">
        <f>D196-D206-D208-D209-G199-E199</f>
        <v>55.3349845</v>
      </c>
      <c r="G199" s="70"/>
      <c r="H199" s="59" t="s">
        <v>31</v>
      </c>
      <c r="I199" s="63" t="s">
        <v>31</v>
      </c>
      <c r="J199" s="64"/>
      <c r="K199" s="117">
        <f>I196-I206-I208-I209-L199-J199</f>
        <v>55.98807530999999</v>
      </c>
      <c r="L199" s="66"/>
      <c r="M199" s="59" t="s">
        <v>31</v>
      </c>
      <c r="N199" s="63" t="s">
        <v>31</v>
      </c>
      <c r="O199" s="64"/>
      <c r="P199" s="117">
        <f>N196-N206-N208-N209-Q199-O199</f>
        <v>55.661529904999995</v>
      </c>
      <c r="Q199" s="66"/>
    </row>
    <row r="200" spans="1:17" ht="15.75">
      <c r="A200" s="20" t="s">
        <v>34</v>
      </c>
      <c r="B200" s="23" t="s">
        <v>10</v>
      </c>
      <c r="C200" s="93" t="s">
        <v>31</v>
      </c>
      <c r="D200" s="63" t="s">
        <v>31</v>
      </c>
      <c r="E200" s="63" t="s">
        <v>31</v>
      </c>
      <c r="F200" s="117">
        <f>E196-E206-E208-E209-G200</f>
        <v>5.9152</v>
      </c>
      <c r="G200" s="70"/>
      <c r="H200" s="59" t="s">
        <v>31</v>
      </c>
      <c r="I200" s="63" t="s">
        <v>31</v>
      </c>
      <c r="J200" s="63" t="s">
        <v>31</v>
      </c>
      <c r="K200" s="117">
        <f>J196-J206-J208-J209-L200</f>
        <v>5.9559</v>
      </c>
      <c r="L200" s="66"/>
      <c r="M200" s="59" t="s">
        <v>31</v>
      </c>
      <c r="N200" s="63" t="s">
        <v>31</v>
      </c>
      <c r="O200" s="63" t="s">
        <v>31</v>
      </c>
      <c r="P200" s="117">
        <f>O196-O206-O208-O209-Q200</f>
        <v>5.935549999999999</v>
      </c>
      <c r="Q200" s="66"/>
    </row>
    <row r="201" spans="1:17" ht="15.75">
      <c r="A201" s="20" t="s">
        <v>35</v>
      </c>
      <c r="B201" s="23" t="s">
        <v>11</v>
      </c>
      <c r="C201" s="93" t="s">
        <v>31</v>
      </c>
      <c r="D201" s="63" t="s">
        <v>31</v>
      </c>
      <c r="E201" s="63" t="s">
        <v>31</v>
      </c>
      <c r="F201" s="63" t="s">
        <v>31</v>
      </c>
      <c r="G201" s="117">
        <f>F196-F206-F208-F209</f>
        <v>26.360785577459986</v>
      </c>
      <c r="H201" s="59" t="s">
        <v>31</v>
      </c>
      <c r="I201" s="63" t="s">
        <v>31</v>
      </c>
      <c r="J201" s="63" t="s">
        <v>31</v>
      </c>
      <c r="K201" s="63" t="s">
        <v>31</v>
      </c>
      <c r="L201" s="118">
        <f>K196-K206-K208-K209</f>
        <v>26.166433888410793</v>
      </c>
      <c r="M201" s="59" t="s">
        <v>31</v>
      </c>
      <c r="N201" s="63" t="s">
        <v>31</v>
      </c>
      <c r="O201" s="63" t="s">
        <v>31</v>
      </c>
      <c r="P201" s="63" t="s">
        <v>31</v>
      </c>
      <c r="Q201" s="118">
        <f>P196-P206-P208-P209</f>
        <v>26.2636097329354</v>
      </c>
    </row>
    <row r="202" spans="1:17" ht="15.75">
      <c r="A202" s="20" t="s">
        <v>14</v>
      </c>
      <c r="B202" s="21" t="s">
        <v>38</v>
      </c>
      <c r="C202" s="128">
        <f>SUM(D202:G202)</f>
        <v>0</v>
      </c>
      <c r="D202" s="70"/>
      <c r="E202" s="70"/>
      <c r="F202" s="70"/>
      <c r="G202" s="70"/>
      <c r="H202" s="119">
        <f>SUM(I202:L202)</f>
        <v>0</v>
      </c>
      <c r="I202" s="69"/>
      <c r="J202" s="69"/>
      <c r="K202" s="69"/>
      <c r="L202" s="66"/>
      <c r="M202" s="119">
        <f>SUM(N202:Q202)</f>
        <v>0</v>
      </c>
      <c r="N202" s="69"/>
      <c r="O202" s="69"/>
      <c r="P202" s="69"/>
      <c r="Q202" s="66"/>
    </row>
    <row r="203" spans="1:17" ht="15.75">
      <c r="A203" s="20" t="s">
        <v>15</v>
      </c>
      <c r="B203" s="21" t="s">
        <v>60</v>
      </c>
      <c r="C203" s="128">
        <f>SUM(D203:G203)</f>
        <v>1.1335</v>
      </c>
      <c r="D203" s="133">
        <v>1.1335</v>
      </c>
      <c r="E203" s="135"/>
      <c r="F203" s="135"/>
      <c r="G203" s="135"/>
      <c r="H203" s="119">
        <f>SUM(I203:L203)</f>
        <v>1.1445</v>
      </c>
      <c r="I203" s="133">
        <v>1.1445</v>
      </c>
      <c r="J203" s="135"/>
      <c r="K203" s="135"/>
      <c r="L203" s="134"/>
      <c r="M203" s="119">
        <f>SUM(N203:Q203)</f>
        <v>1.139</v>
      </c>
      <c r="N203" s="70">
        <f>(D203+I203)/2</f>
        <v>1.139</v>
      </c>
      <c r="O203" s="70"/>
      <c r="P203" s="70"/>
      <c r="Q203" s="66"/>
    </row>
    <row r="204" spans="1:17" ht="31.5">
      <c r="A204" s="20" t="s">
        <v>16</v>
      </c>
      <c r="B204" s="21" t="s">
        <v>130</v>
      </c>
      <c r="C204" s="128">
        <f>SUM(D204:G204)</f>
        <v>121.3661</v>
      </c>
      <c r="D204" s="131">
        <v>106.6815</v>
      </c>
      <c r="E204" s="132">
        <v>5.9152</v>
      </c>
      <c r="F204" s="132">
        <v>8.7694</v>
      </c>
      <c r="G204" s="132"/>
      <c r="H204" s="119">
        <f>SUM(I204:L204)</f>
        <v>123.9041</v>
      </c>
      <c r="I204" s="131">
        <v>108.8892</v>
      </c>
      <c r="J204" s="132">
        <v>5.9559</v>
      </c>
      <c r="K204" s="132">
        <v>9.059</v>
      </c>
      <c r="L204" s="136"/>
      <c r="M204" s="119">
        <f>SUM(N204:Q204)</f>
        <v>122.6351</v>
      </c>
      <c r="N204" s="70">
        <f>(D204+I204)/2</f>
        <v>107.78535</v>
      </c>
      <c r="O204" s="70">
        <f>(E204+J204)/2</f>
        <v>5.935549999999999</v>
      </c>
      <c r="P204" s="70">
        <f>(F204+K204)/2</f>
        <v>8.9142</v>
      </c>
      <c r="Q204" s="66"/>
    </row>
    <row r="205" spans="1:17" ht="15.75">
      <c r="A205" s="20" t="s">
        <v>17</v>
      </c>
      <c r="B205" s="21" t="s">
        <v>61</v>
      </c>
      <c r="C205" s="128">
        <f>SUM(D205:G205)</f>
        <v>1.139</v>
      </c>
      <c r="D205" s="131"/>
      <c r="E205" s="132"/>
      <c r="F205" s="132">
        <v>1.139</v>
      </c>
      <c r="G205" s="132"/>
      <c r="H205" s="119">
        <f>SUM(I205:L205)</f>
        <v>1.1685</v>
      </c>
      <c r="I205" s="131"/>
      <c r="J205" s="132"/>
      <c r="K205" s="132">
        <v>1.1685</v>
      </c>
      <c r="L205" s="136"/>
      <c r="M205" s="119">
        <f>SUM(N205:Q205)</f>
        <v>1.15375</v>
      </c>
      <c r="N205" s="70"/>
      <c r="O205" s="70"/>
      <c r="P205" s="70">
        <f>(F205+K205)/2</f>
        <v>1.15375</v>
      </c>
      <c r="Q205" s="66"/>
    </row>
    <row r="206" spans="1:17" ht="15.75">
      <c r="A206" s="20" t="s">
        <v>4</v>
      </c>
      <c r="B206" s="23" t="s">
        <v>27</v>
      </c>
      <c r="C206" s="119">
        <f>SUM(D206:G206)</f>
        <v>10.154178933344884</v>
      </c>
      <c r="D206" s="117">
        <f>D196*D207/100</f>
        <v>0.3989155</v>
      </c>
      <c r="E206" s="117">
        <f>E196*E207/100</f>
        <v>0</v>
      </c>
      <c r="F206" s="117">
        <f>F196*F207/100</f>
        <v>5.644298922539999</v>
      </c>
      <c r="G206" s="117">
        <f>G196*G207/100</f>
        <v>4.110964510804885</v>
      </c>
      <c r="H206" s="119">
        <f>SUM(I206:L206)</f>
        <v>10.212421476486863</v>
      </c>
      <c r="I206" s="115">
        <f>I196*I207/100</f>
        <v>0.40712469</v>
      </c>
      <c r="J206" s="115">
        <f>J196*J207/100</f>
        <v>0</v>
      </c>
      <c r="K206" s="115">
        <f>K196*K207/100</f>
        <v>5.724641421589199</v>
      </c>
      <c r="L206" s="116">
        <f>L196*L207/100</f>
        <v>4.080655364897663</v>
      </c>
      <c r="M206" s="119">
        <f>SUM(N206:Q206)</f>
        <v>10.183300204915875</v>
      </c>
      <c r="N206" s="115">
        <f>N196*N207/100</f>
        <v>0.40302009499999997</v>
      </c>
      <c r="O206" s="115">
        <f>O196*O207/100</f>
        <v>0</v>
      </c>
      <c r="P206" s="115">
        <f>P196*P207/100</f>
        <v>5.6844701720646</v>
      </c>
      <c r="Q206" s="116">
        <f>Q196*Q207/100</f>
        <v>4.095809937851276</v>
      </c>
    </row>
    <row r="207" spans="1:17" ht="15.75">
      <c r="A207" s="20" t="s">
        <v>0</v>
      </c>
      <c r="B207" s="23" t="s">
        <v>28</v>
      </c>
      <c r="C207" s="119">
        <f>IF(C196=0,0,C206/C196*100)</f>
        <v>8.212790288263443</v>
      </c>
      <c r="D207" s="115">
        <f>'Баланс энергии'!D211</f>
        <v>0.37</v>
      </c>
      <c r="E207" s="115">
        <f>'Баланс энергии'!E211</f>
        <v>0</v>
      </c>
      <c r="F207" s="115">
        <f>'Баланс энергии'!F211</f>
        <v>7.932</v>
      </c>
      <c r="G207" s="115">
        <f>'Баланс энергии'!G211</f>
        <v>15.595</v>
      </c>
      <c r="H207" s="119">
        <f>IF(H196=0,0,H206/H196*100)</f>
        <v>8.091155221033333</v>
      </c>
      <c r="I207" s="115">
        <f>'Баланс энергии'!I211</f>
        <v>0.37</v>
      </c>
      <c r="J207" s="115">
        <f>'Баланс энергии'!J211</f>
        <v>0</v>
      </c>
      <c r="K207" s="115">
        <f>'Баланс энергии'!K211</f>
        <v>7.932</v>
      </c>
      <c r="L207" s="115">
        <f>'Баланс энергии'!L211</f>
        <v>15.595</v>
      </c>
      <c r="M207" s="119">
        <f>IF(M196=0,0,M206/M196*100)</f>
        <v>8.151345120336158</v>
      </c>
      <c r="N207" s="115">
        <f>'Баланс энергии'!N211</f>
        <v>0.37</v>
      </c>
      <c r="O207" s="115">
        <f>'Баланс энергии'!O211</f>
        <v>0</v>
      </c>
      <c r="P207" s="115">
        <f>'Баланс энергии'!P211</f>
        <v>7.932</v>
      </c>
      <c r="Q207" s="115">
        <f>'Баланс энергии'!Q211</f>
        <v>15.595</v>
      </c>
    </row>
    <row r="208" spans="1:28" ht="31.5">
      <c r="A208" s="20" t="s">
        <v>5</v>
      </c>
      <c r="B208" s="23" t="s">
        <v>42</v>
      </c>
      <c r="C208" s="129">
        <f>SUM(D208:G208)</f>
        <v>0</v>
      </c>
      <c r="D208" s="99"/>
      <c r="E208" s="99"/>
      <c r="F208" s="99"/>
      <c r="G208" s="100"/>
      <c r="H208" s="119">
        <f>SUM(I208:L208)</f>
        <v>0</v>
      </c>
      <c r="I208" s="71"/>
      <c r="J208" s="71"/>
      <c r="K208" s="71"/>
      <c r="L208" s="72"/>
      <c r="M208" s="119">
        <f>SUM(N208:Q208)</f>
        <v>0</v>
      </c>
      <c r="N208" s="71"/>
      <c r="O208" s="71"/>
      <c r="P208" s="71"/>
      <c r="Q208" s="72"/>
      <c r="T208" s="2" t="s">
        <v>87</v>
      </c>
      <c r="AB208" s="2" t="s">
        <v>75</v>
      </c>
    </row>
    <row r="209" spans="1:17" ht="31.5">
      <c r="A209" s="20" t="s">
        <v>6</v>
      </c>
      <c r="B209" s="23" t="s">
        <v>29</v>
      </c>
      <c r="C209" s="129">
        <f>SUM(D209:G209)</f>
        <v>113.4844210666551</v>
      </c>
      <c r="D209" s="115">
        <f>D210+D211+D212</f>
        <v>52.0811</v>
      </c>
      <c r="E209" s="115">
        <f>E210+E211+E212</f>
        <v>0</v>
      </c>
      <c r="F209" s="115">
        <f>F210+F211+F212</f>
        <v>39.1535</v>
      </c>
      <c r="G209" s="115">
        <f>G196-G206-G208</f>
        <v>22.2498210666551</v>
      </c>
      <c r="H209" s="119">
        <f>SUM(I209:L209)</f>
        <v>116.00467852351314</v>
      </c>
      <c r="I209" s="115">
        <f>I210+I211+I212</f>
        <v>53.6385</v>
      </c>
      <c r="J209" s="115">
        <f>J210+J211+J212</f>
        <v>0</v>
      </c>
      <c r="K209" s="115">
        <f>K210+K211+K212</f>
        <v>40.2804</v>
      </c>
      <c r="L209" s="116">
        <f>L196-L206-L208</f>
        <v>22.08577852351313</v>
      </c>
      <c r="M209" s="119">
        <f>SUM(N209:Q209)</f>
        <v>114.74454979508413</v>
      </c>
      <c r="N209" s="115">
        <f>N210+N211+N212</f>
        <v>52.85979999999999</v>
      </c>
      <c r="O209" s="115">
        <f>O210+O211+O212</f>
        <v>0</v>
      </c>
      <c r="P209" s="115">
        <f>P210+P211+P212</f>
        <v>39.716950000000004</v>
      </c>
      <c r="Q209" s="116">
        <f>Q196-Q206-Q208</f>
        <v>22.167799795084125</v>
      </c>
    </row>
    <row r="210" spans="1:17" ht="31.5">
      <c r="A210" s="20" t="s">
        <v>36</v>
      </c>
      <c r="B210" s="21" t="s">
        <v>40</v>
      </c>
      <c r="C210" s="119">
        <f>SUM(D210:G210)</f>
        <v>76.4441</v>
      </c>
      <c r="D210" s="142">
        <v>21.0336</v>
      </c>
      <c r="E210" s="150"/>
      <c r="F210" s="150">
        <v>33.1807</v>
      </c>
      <c r="G210" s="144">
        <v>22.2298</v>
      </c>
      <c r="H210" s="119">
        <f>SUM(I210:L210)</f>
        <v>78.681</v>
      </c>
      <c r="I210" s="142">
        <v>22.015</v>
      </c>
      <c r="J210" s="150"/>
      <c r="K210" s="150">
        <v>34.6002</v>
      </c>
      <c r="L210" s="144">
        <v>22.0658</v>
      </c>
      <c r="M210" s="119">
        <f>SUM(N210:Q210)</f>
        <v>77.56255</v>
      </c>
      <c r="N210" s="71">
        <f>(D210+I210)/2</f>
        <v>21.5243</v>
      </c>
      <c r="O210" s="71"/>
      <c r="P210" s="71">
        <f>(F210+K210)/2</f>
        <v>33.89045</v>
      </c>
      <c r="Q210" s="72">
        <f>(G210+L210)/2</f>
        <v>22.1478</v>
      </c>
    </row>
    <row r="211" spans="1:17" ht="31.5">
      <c r="A211" s="20" t="s">
        <v>37</v>
      </c>
      <c r="B211" s="23" t="s">
        <v>131</v>
      </c>
      <c r="C211" s="119">
        <f>SUM(D211:G211)</f>
        <v>31.8177</v>
      </c>
      <c r="D211" s="131">
        <v>27.0199</v>
      </c>
      <c r="E211" s="132"/>
      <c r="F211" s="132">
        <v>4.7978</v>
      </c>
      <c r="G211" s="136"/>
      <c r="H211" s="119">
        <f>SUM(I211:L211)</f>
        <v>32.692899999999995</v>
      </c>
      <c r="I211" s="131">
        <v>27.8849</v>
      </c>
      <c r="J211" s="132"/>
      <c r="K211" s="132">
        <v>4.808</v>
      </c>
      <c r="L211" s="136"/>
      <c r="M211" s="119">
        <f>SUM(N211:Q211)</f>
        <v>32.2553</v>
      </c>
      <c r="N211" s="71">
        <f>(D211+I211)/2</f>
        <v>27.452399999999997</v>
      </c>
      <c r="O211" s="64"/>
      <c r="P211" s="71">
        <f>(F211+K211)/2</f>
        <v>4.802899999999999</v>
      </c>
      <c r="Q211" s="73"/>
    </row>
    <row r="212" spans="1:17" ht="32.25" thickBot="1">
      <c r="A212" s="24" t="s">
        <v>41</v>
      </c>
      <c r="B212" s="25" t="s">
        <v>62</v>
      </c>
      <c r="C212" s="120">
        <f>SUM(D212:G212)</f>
        <v>5.222599999999999</v>
      </c>
      <c r="D212" s="137">
        <f>D240</f>
        <v>4.0276</v>
      </c>
      <c r="E212" s="138"/>
      <c r="F212" s="138">
        <f>F240</f>
        <v>1.175</v>
      </c>
      <c r="G212" s="139">
        <f>G240</f>
        <v>0.02</v>
      </c>
      <c r="H212" s="120">
        <f>SUM(I212:L212)</f>
        <v>4.6308</v>
      </c>
      <c r="I212" s="137">
        <f>I240</f>
        <v>3.7386</v>
      </c>
      <c r="J212" s="138"/>
      <c r="K212" s="138">
        <f>K240</f>
        <v>0.8722</v>
      </c>
      <c r="L212" s="139">
        <f>L240</f>
        <v>0.02</v>
      </c>
      <c r="M212" s="120">
        <f>SUM(N212:Q212)</f>
        <v>4.926699999999999</v>
      </c>
      <c r="N212" s="71">
        <f>(D212+I212)/2</f>
        <v>3.8830999999999998</v>
      </c>
      <c r="O212" s="75"/>
      <c r="P212" s="71">
        <f>(F212+K212)/2</f>
        <v>1.0236</v>
      </c>
      <c r="Q212" s="152">
        <f>(G212+L212)/2</f>
        <v>0.02</v>
      </c>
    </row>
    <row r="213" spans="1:17" ht="16.5" thickBot="1">
      <c r="A213" s="49"/>
      <c r="B213" s="50" t="s">
        <v>43</v>
      </c>
      <c r="C213" s="130"/>
      <c r="D213" s="122">
        <f>D196-D206-D208-D210-D211-D212-E199-F199-G199</f>
        <v>7.105427357601002E-15</v>
      </c>
      <c r="E213" s="122">
        <f>E196-E206-E208-E210-E211-E212-F200-G200</f>
        <v>0</v>
      </c>
      <c r="F213" s="122">
        <f>F196-F206-F208-F210-F211-F212-G201</f>
        <v>0</v>
      </c>
      <c r="G213" s="122">
        <f>G196-G206-G208-G210-G211-G212</f>
        <v>2.10666551008383E-05</v>
      </c>
      <c r="H213" s="124"/>
      <c r="I213" s="122">
        <f>I196-I206-I208-I210-I211-I212-J199-K199-L199</f>
        <v>0</v>
      </c>
      <c r="J213" s="122">
        <f>J196-J206-J208-J210-J211-J212-K200-L200</f>
        <v>0</v>
      </c>
      <c r="K213" s="122">
        <f>K196-K206-K208-K210-K211-K212-L201</f>
        <v>0</v>
      </c>
      <c r="L213" s="125">
        <f>L196-L206-L208-L210-L211-L212</f>
        <v>-2.1476486868437367E-05</v>
      </c>
      <c r="M213" s="124"/>
      <c r="N213" s="122">
        <f>N196-N206-N208-N210-N211-N212-O199-P199-Q199</f>
        <v>0</v>
      </c>
      <c r="O213" s="122">
        <f>O196-O206-O208-O210-O211-O212-P200-Q200</f>
        <v>0</v>
      </c>
      <c r="P213" s="122">
        <f>P196-P206-P208-P210-P211-P212-Q201</f>
        <v>0</v>
      </c>
      <c r="Q213" s="125">
        <f>Q196-Q206-Q208-Q210-Q211-Q212</f>
        <v>-2.0491587491774932E-07</v>
      </c>
    </row>
    <row r="214" spans="1:17" ht="15.75">
      <c r="A214" s="33"/>
      <c r="B214" s="51"/>
      <c r="C214" s="33"/>
      <c r="D214" s="33"/>
      <c r="E214" s="33"/>
      <c r="F214" s="33"/>
      <c r="G214" s="33"/>
      <c r="H214" s="33"/>
      <c r="I214" s="33"/>
      <c r="J214" s="33"/>
      <c r="K214" s="33"/>
      <c r="L214" s="33"/>
      <c r="M214" s="33"/>
      <c r="N214" s="33"/>
      <c r="O214" s="33"/>
      <c r="P214" s="33"/>
      <c r="Q214" s="33"/>
    </row>
    <row r="215" spans="1:17" ht="15.75">
      <c r="A215" s="33"/>
      <c r="B215" s="33" t="s">
        <v>30</v>
      </c>
      <c r="C215" s="33"/>
      <c r="D215" s="33"/>
      <c r="E215" s="33"/>
      <c r="F215" s="147"/>
      <c r="G215" s="147"/>
      <c r="H215" s="33"/>
      <c r="I215" s="33"/>
      <c r="J215" s="33"/>
      <c r="K215" s="33"/>
      <c r="L215" s="33"/>
      <c r="M215" s="33"/>
      <c r="N215" s="33"/>
      <c r="O215" s="33"/>
      <c r="P215" s="33"/>
      <c r="Q215" s="33"/>
    </row>
    <row r="216" spans="1:17" ht="15.75">
      <c r="A216" s="33"/>
      <c r="B216" s="33"/>
      <c r="C216" s="33"/>
      <c r="D216" s="33"/>
      <c r="E216" s="33"/>
      <c r="F216" s="33"/>
      <c r="G216" s="33"/>
      <c r="H216" s="33"/>
      <c r="I216" s="33"/>
      <c r="J216" s="5"/>
      <c r="K216" s="5"/>
      <c r="L216" s="5"/>
      <c r="M216" s="33"/>
      <c r="N216" s="33"/>
      <c r="O216" s="5"/>
      <c r="P216" s="5"/>
      <c r="Q216" s="5"/>
    </row>
    <row r="217" spans="1:20" ht="16.5" thickBot="1">
      <c r="A217" s="33"/>
      <c r="B217" s="34" t="s">
        <v>68</v>
      </c>
      <c r="C217" s="33"/>
      <c r="D217" s="33"/>
      <c r="E217" s="33"/>
      <c r="F217" s="33"/>
      <c r="G217" s="33"/>
      <c r="H217" s="33"/>
      <c r="I217" s="33"/>
      <c r="J217" s="5"/>
      <c r="K217" s="5"/>
      <c r="L217" s="5"/>
      <c r="M217" s="33"/>
      <c r="N217" s="33"/>
      <c r="O217" s="5"/>
      <c r="P217" s="5"/>
      <c r="Q217" s="5"/>
      <c r="T217" s="2" t="s">
        <v>76</v>
      </c>
    </row>
    <row r="218" spans="1:17" ht="31.5">
      <c r="A218" s="35" t="s">
        <v>7</v>
      </c>
      <c r="B218" s="36" t="s">
        <v>63</v>
      </c>
      <c r="C218" s="8" t="s">
        <v>2</v>
      </c>
      <c r="D218" s="8" t="s">
        <v>9</v>
      </c>
      <c r="E218" s="8" t="s">
        <v>10</v>
      </c>
      <c r="F218" s="8" t="s">
        <v>11</v>
      </c>
      <c r="G218" s="9" t="s">
        <v>12</v>
      </c>
      <c r="H218" s="8" t="s">
        <v>2</v>
      </c>
      <c r="I218" s="8" t="s">
        <v>9</v>
      </c>
      <c r="J218" s="8" t="s">
        <v>10</v>
      </c>
      <c r="K218" s="8" t="s">
        <v>11</v>
      </c>
      <c r="L218" s="9" t="s">
        <v>12</v>
      </c>
      <c r="M218" s="8" t="s">
        <v>2</v>
      </c>
      <c r="N218" s="8" t="s">
        <v>9</v>
      </c>
      <c r="O218" s="8" t="s">
        <v>10</v>
      </c>
      <c r="P218" s="8" t="s">
        <v>11</v>
      </c>
      <c r="Q218" s="9" t="s">
        <v>12</v>
      </c>
    </row>
    <row r="219" spans="1:20" ht="47.25">
      <c r="A219" s="37">
        <v>1</v>
      </c>
      <c r="B219" s="44" t="s">
        <v>95</v>
      </c>
      <c r="C219" s="105">
        <f aca="true" t="shared" si="37" ref="C219:C228">SUM(D219:G219)</f>
        <v>0.984</v>
      </c>
      <c r="D219" s="83"/>
      <c r="E219" s="83"/>
      <c r="F219" s="143">
        <v>0.984</v>
      </c>
      <c r="G219" s="84"/>
      <c r="H219" s="105">
        <f aca="true" t="shared" si="38" ref="H219:H228">SUM(I219:L219)</f>
        <v>1.0202</v>
      </c>
      <c r="I219" s="83"/>
      <c r="J219" s="83"/>
      <c r="K219" s="143">
        <v>1.0202</v>
      </c>
      <c r="L219" s="84"/>
      <c r="M219" s="105">
        <f aca="true" t="shared" si="39" ref="M219:M228">SUM(N219:Q219)</f>
        <v>1.0021</v>
      </c>
      <c r="N219" s="83"/>
      <c r="O219" s="83"/>
      <c r="P219" s="83">
        <f>(K219+F219)/2</f>
        <v>1.0021</v>
      </c>
      <c r="Q219" s="84"/>
      <c r="T219" s="2" t="s">
        <v>136</v>
      </c>
    </row>
    <row r="220" spans="1:17" ht="15.75">
      <c r="A220" s="140">
        <v>2</v>
      </c>
      <c r="B220" s="141" t="s">
        <v>94</v>
      </c>
      <c r="C220" s="105">
        <f t="shared" si="37"/>
        <v>0</v>
      </c>
      <c r="D220" s="83"/>
      <c r="E220" s="83"/>
      <c r="F220" s="143">
        <v>0</v>
      </c>
      <c r="G220" s="84"/>
      <c r="H220" s="105">
        <f t="shared" si="38"/>
        <v>0</v>
      </c>
      <c r="I220" s="83"/>
      <c r="J220" s="83"/>
      <c r="K220" s="143">
        <v>0</v>
      </c>
      <c r="L220" s="84"/>
      <c r="M220" s="105">
        <f t="shared" si="39"/>
        <v>0</v>
      </c>
      <c r="N220" s="83"/>
      <c r="O220" s="83"/>
      <c r="P220" s="83">
        <f aca="true" t="shared" si="40" ref="P220:P228">(K220+F220)/2</f>
        <v>0</v>
      </c>
      <c r="Q220" s="84"/>
    </row>
    <row r="221" spans="1:20" ht="18" customHeight="1">
      <c r="A221" s="140">
        <v>3</v>
      </c>
      <c r="B221" s="159" t="s">
        <v>96</v>
      </c>
      <c r="C221" s="105">
        <f t="shared" si="37"/>
        <v>0.155</v>
      </c>
      <c r="D221" s="83"/>
      <c r="E221" s="83"/>
      <c r="F221" s="143">
        <v>0.155</v>
      </c>
      <c r="G221" s="84"/>
      <c r="H221" s="105">
        <f t="shared" si="38"/>
        <v>0.1465</v>
      </c>
      <c r="I221" s="83"/>
      <c r="J221" s="83"/>
      <c r="K221" s="143">
        <v>0.1465</v>
      </c>
      <c r="L221" s="84"/>
      <c r="M221" s="105">
        <f t="shared" si="39"/>
        <v>0.15075</v>
      </c>
      <c r="N221" s="83"/>
      <c r="O221" s="83"/>
      <c r="P221" s="83">
        <f t="shared" si="40"/>
        <v>0.15075</v>
      </c>
      <c r="Q221" s="84"/>
      <c r="T221" s="2" t="s">
        <v>77</v>
      </c>
    </row>
    <row r="222" spans="1:17" ht="15.75" hidden="1">
      <c r="A222" s="140">
        <v>4</v>
      </c>
      <c r="B222" s="141" t="s">
        <v>70</v>
      </c>
      <c r="C222" s="105">
        <f t="shared" si="37"/>
        <v>0</v>
      </c>
      <c r="D222" s="83"/>
      <c r="E222" s="83"/>
      <c r="F222" s="143"/>
      <c r="G222" s="84"/>
      <c r="H222" s="105">
        <f t="shared" si="38"/>
        <v>0</v>
      </c>
      <c r="I222" s="83"/>
      <c r="J222" s="83"/>
      <c r="K222" s="143"/>
      <c r="L222" s="84"/>
      <c r="M222" s="105">
        <f t="shared" si="39"/>
        <v>0</v>
      </c>
      <c r="N222" s="83"/>
      <c r="O222" s="83"/>
      <c r="P222" s="83">
        <f t="shared" si="40"/>
        <v>0</v>
      </c>
      <c r="Q222" s="84"/>
    </row>
    <row r="223" spans="1:20" ht="15.75" hidden="1">
      <c r="A223" s="140">
        <v>5</v>
      </c>
      <c r="B223" s="141" t="s">
        <v>71</v>
      </c>
      <c r="C223" s="105">
        <f t="shared" si="37"/>
        <v>0</v>
      </c>
      <c r="D223" s="83"/>
      <c r="E223" s="83"/>
      <c r="F223" s="143"/>
      <c r="G223" s="84"/>
      <c r="H223" s="105">
        <f t="shared" si="38"/>
        <v>0</v>
      </c>
      <c r="I223" s="83"/>
      <c r="J223" s="83"/>
      <c r="K223" s="143"/>
      <c r="L223" s="84"/>
      <c r="M223" s="105">
        <f t="shared" si="39"/>
        <v>0</v>
      </c>
      <c r="N223" s="83"/>
      <c r="O223" s="83"/>
      <c r="P223" s="83">
        <f t="shared" si="40"/>
        <v>0</v>
      </c>
      <c r="Q223" s="84"/>
      <c r="T223" s="2" t="s">
        <v>80</v>
      </c>
    </row>
    <row r="224" spans="1:17" ht="15.75" hidden="1">
      <c r="A224" s="140">
        <v>6</v>
      </c>
      <c r="B224" s="141" t="s">
        <v>72</v>
      </c>
      <c r="C224" s="105">
        <f t="shared" si="37"/>
        <v>0</v>
      </c>
      <c r="D224" s="83"/>
      <c r="E224" s="83"/>
      <c r="F224" s="143"/>
      <c r="G224" s="84"/>
      <c r="H224" s="105">
        <f t="shared" si="38"/>
        <v>0</v>
      </c>
      <c r="I224" s="83"/>
      <c r="J224" s="83"/>
      <c r="K224" s="143"/>
      <c r="L224" s="84"/>
      <c r="M224" s="105">
        <f t="shared" si="39"/>
        <v>0</v>
      </c>
      <c r="N224" s="83"/>
      <c r="O224" s="83"/>
      <c r="P224" s="83">
        <f t="shared" si="40"/>
        <v>0</v>
      </c>
      <c r="Q224" s="84"/>
    </row>
    <row r="225" spans="1:23" ht="15.75" hidden="1">
      <c r="A225" s="140">
        <v>7</v>
      </c>
      <c r="B225" s="141" t="s">
        <v>73</v>
      </c>
      <c r="C225" s="105">
        <f t="shared" si="37"/>
        <v>0</v>
      </c>
      <c r="D225" s="83"/>
      <c r="E225" s="83"/>
      <c r="F225" s="143"/>
      <c r="G225" s="84"/>
      <c r="H225" s="105">
        <f t="shared" si="38"/>
        <v>0</v>
      </c>
      <c r="I225" s="83"/>
      <c r="J225" s="83"/>
      <c r="K225" s="143"/>
      <c r="L225" s="84"/>
      <c r="M225" s="105">
        <f t="shared" si="39"/>
        <v>0</v>
      </c>
      <c r="N225" s="83"/>
      <c r="O225" s="83"/>
      <c r="P225" s="83">
        <f t="shared" si="40"/>
        <v>0</v>
      </c>
      <c r="Q225" s="84"/>
      <c r="T225" s="2" t="s">
        <v>78</v>
      </c>
      <c r="U225" s="2" t="s">
        <v>79</v>
      </c>
      <c r="W225" s="2" t="s">
        <v>92</v>
      </c>
    </row>
    <row r="226" spans="1:17" ht="15.75" hidden="1">
      <c r="A226" s="140">
        <v>8</v>
      </c>
      <c r="B226" s="141" t="s">
        <v>74</v>
      </c>
      <c r="C226" s="105">
        <f>SUM(D226:G226)</f>
        <v>0</v>
      </c>
      <c r="D226" s="83"/>
      <c r="E226" s="83"/>
      <c r="F226" s="143"/>
      <c r="G226" s="84"/>
      <c r="H226" s="105">
        <f>SUM(I226:L226)</f>
        <v>0</v>
      </c>
      <c r="I226" s="83"/>
      <c r="J226" s="83"/>
      <c r="K226" s="143"/>
      <c r="L226" s="84"/>
      <c r="M226" s="105">
        <f>SUM(N226:Q226)</f>
        <v>0</v>
      </c>
      <c r="N226" s="83"/>
      <c r="O226" s="83"/>
      <c r="P226" s="83">
        <f t="shared" si="40"/>
        <v>0</v>
      </c>
      <c r="Q226" s="84"/>
    </row>
    <row r="227" spans="1:17" ht="15.75" hidden="1">
      <c r="A227" s="140">
        <v>9</v>
      </c>
      <c r="B227" s="141" t="s">
        <v>81</v>
      </c>
      <c r="C227" s="105">
        <f>SUM(D227:G227)</f>
        <v>0</v>
      </c>
      <c r="D227" s="83"/>
      <c r="E227" s="83"/>
      <c r="F227" s="143"/>
      <c r="G227" s="84"/>
      <c r="H227" s="105">
        <f>SUM(I227:L227)</f>
        <v>0</v>
      </c>
      <c r="I227" s="83"/>
      <c r="J227" s="83"/>
      <c r="K227" s="143"/>
      <c r="L227" s="84"/>
      <c r="M227" s="105">
        <f>SUM(N227:Q227)</f>
        <v>0</v>
      </c>
      <c r="N227" s="83"/>
      <c r="O227" s="83"/>
      <c r="P227" s="83">
        <f>(K227+F227)/2</f>
        <v>0</v>
      </c>
      <c r="Q227" s="84"/>
    </row>
    <row r="228" spans="1:17" ht="15.75" hidden="1">
      <c r="A228" s="140">
        <v>9</v>
      </c>
      <c r="B228" s="141" t="s">
        <v>94</v>
      </c>
      <c r="C228" s="105">
        <f t="shared" si="37"/>
        <v>0</v>
      </c>
      <c r="D228" s="83"/>
      <c r="E228" s="83"/>
      <c r="F228" s="143"/>
      <c r="G228" s="84"/>
      <c r="H228" s="105">
        <f t="shared" si="38"/>
        <v>0</v>
      </c>
      <c r="I228" s="83"/>
      <c r="J228" s="83"/>
      <c r="K228" s="143"/>
      <c r="L228" s="84"/>
      <c r="M228" s="105">
        <f t="shared" si="39"/>
        <v>0</v>
      </c>
      <c r="N228" s="83"/>
      <c r="O228" s="83"/>
      <c r="P228" s="83">
        <f t="shared" si="40"/>
        <v>0</v>
      </c>
      <c r="Q228" s="84"/>
    </row>
    <row r="229" spans="1:17" ht="16.5" thickBot="1">
      <c r="A229" s="52"/>
      <c r="B229" s="40" t="s">
        <v>46</v>
      </c>
      <c r="C229" s="104"/>
      <c r="D229" s="104"/>
      <c r="E229" s="104"/>
      <c r="F229" s="104"/>
      <c r="G229" s="104"/>
      <c r="H229" s="104"/>
      <c r="I229" s="104"/>
      <c r="J229" s="104"/>
      <c r="K229" s="104"/>
      <c r="L229" s="104"/>
      <c r="M229" s="104"/>
      <c r="N229" s="104"/>
      <c r="O229" s="104"/>
      <c r="P229" s="104"/>
      <c r="Q229" s="104"/>
    </row>
    <row r="230" spans="1:17" ht="16.5" thickBot="1">
      <c r="A230" s="41"/>
      <c r="B230" s="42" t="s">
        <v>8</v>
      </c>
      <c r="C230" s="106">
        <f aca="true" t="shared" si="41" ref="C230:L230">SUM(C219:C228)</f>
        <v>1.139</v>
      </c>
      <c r="D230" s="106">
        <f t="shared" si="41"/>
        <v>0</v>
      </c>
      <c r="E230" s="106">
        <f t="shared" si="41"/>
        <v>0</v>
      </c>
      <c r="F230" s="106">
        <f t="shared" si="41"/>
        <v>1.139</v>
      </c>
      <c r="G230" s="107">
        <f t="shared" si="41"/>
        <v>0</v>
      </c>
      <c r="H230" s="106">
        <f t="shared" si="41"/>
        <v>1.1667</v>
      </c>
      <c r="I230" s="106">
        <f t="shared" si="41"/>
        <v>0</v>
      </c>
      <c r="J230" s="106">
        <f t="shared" si="41"/>
        <v>0</v>
      </c>
      <c r="K230" s="106">
        <f t="shared" si="41"/>
        <v>1.1667</v>
      </c>
      <c r="L230" s="107">
        <f t="shared" si="41"/>
        <v>0</v>
      </c>
      <c r="M230" s="106">
        <f>SUM(M219:M228)</f>
        <v>1.15285</v>
      </c>
      <c r="N230" s="106">
        <f>SUM(N219:N228)</f>
        <v>0</v>
      </c>
      <c r="O230" s="106">
        <f>SUM(O219:O228)</f>
        <v>0</v>
      </c>
      <c r="P230" s="106">
        <f>SUM(P219:P228)</f>
        <v>1.15285</v>
      </c>
      <c r="Q230" s="107">
        <f>SUM(Q219:Q228)</f>
        <v>0</v>
      </c>
    </row>
    <row r="231" spans="8:14" ht="12.75">
      <c r="H231" s="39"/>
      <c r="I231" s="39"/>
      <c r="M231" s="39"/>
      <c r="N231" s="39"/>
    </row>
    <row r="232" spans="2:14" ht="16.5" thickBot="1">
      <c r="B232" s="34" t="s">
        <v>69</v>
      </c>
      <c r="H232" s="39"/>
      <c r="I232" s="39"/>
      <c r="M232" s="39"/>
      <c r="N232" s="39"/>
    </row>
    <row r="233" spans="1:20" ht="31.5">
      <c r="A233" s="35" t="s">
        <v>7</v>
      </c>
      <c r="B233" s="36" t="s">
        <v>63</v>
      </c>
      <c r="C233" s="8" t="s">
        <v>2</v>
      </c>
      <c r="D233" s="8" t="s">
        <v>9</v>
      </c>
      <c r="E233" s="8" t="s">
        <v>10</v>
      </c>
      <c r="F233" s="8" t="s">
        <v>11</v>
      </c>
      <c r="G233" s="9" t="s">
        <v>12</v>
      </c>
      <c r="H233" s="8" t="s">
        <v>2</v>
      </c>
      <c r="I233" s="8" t="s">
        <v>9</v>
      </c>
      <c r="J233" s="8" t="s">
        <v>10</v>
      </c>
      <c r="K233" s="8" t="s">
        <v>11</v>
      </c>
      <c r="L233" s="9" t="s">
        <v>12</v>
      </c>
      <c r="M233" s="8" t="s">
        <v>2</v>
      </c>
      <c r="N233" s="8" t="s">
        <v>9</v>
      </c>
      <c r="O233" s="8" t="s">
        <v>10</v>
      </c>
      <c r="P233" s="8" t="s">
        <v>11</v>
      </c>
      <c r="Q233" s="9" t="s">
        <v>12</v>
      </c>
      <c r="T233" s="2" t="s">
        <v>135</v>
      </c>
    </row>
    <row r="234" spans="1:20" ht="31.5">
      <c r="A234" s="43">
        <v>1</v>
      </c>
      <c r="B234" s="44" t="s">
        <v>98</v>
      </c>
      <c r="C234" s="105">
        <f>SUM(D234:G234)</f>
        <v>4.0276</v>
      </c>
      <c r="D234" s="142">
        <v>4.0276</v>
      </c>
      <c r="E234" s="150"/>
      <c r="F234" s="150"/>
      <c r="G234" s="144"/>
      <c r="H234" s="105">
        <f>SUM(I234:L234)</f>
        <v>3.7386</v>
      </c>
      <c r="I234" s="142">
        <v>3.7386</v>
      </c>
      <c r="J234" s="150"/>
      <c r="K234" s="150"/>
      <c r="L234" s="144"/>
      <c r="M234" s="105">
        <f>SUM(N234:Q234)</f>
        <v>3.8830999999999998</v>
      </c>
      <c r="N234" s="83">
        <f>(D234+I234)/2</f>
        <v>3.8830999999999998</v>
      </c>
      <c r="O234" s="83"/>
      <c r="P234" s="83"/>
      <c r="Q234" s="84"/>
      <c r="T234" s="2" t="s">
        <v>77</v>
      </c>
    </row>
    <row r="235" spans="1:17" ht="15.75">
      <c r="A235" s="45">
        <v>2</v>
      </c>
      <c r="B235" s="141" t="s">
        <v>82</v>
      </c>
      <c r="C235" s="105">
        <f>SUM(D235:G235)</f>
        <v>0.666</v>
      </c>
      <c r="D235" s="143"/>
      <c r="E235" s="151"/>
      <c r="F235" s="151">
        <v>0.666</v>
      </c>
      <c r="G235" s="158"/>
      <c r="H235" s="105">
        <f>SUM(I235:L235)</f>
        <v>0.537</v>
      </c>
      <c r="I235" s="143"/>
      <c r="J235" s="151"/>
      <c r="K235" s="151">
        <v>0.537</v>
      </c>
      <c r="L235" s="158"/>
      <c r="M235" s="105">
        <f>SUM(N235:Q235)</f>
        <v>0.6015</v>
      </c>
      <c r="N235" s="83"/>
      <c r="O235" s="83"/>
      <c r="P235" s="83">
        <f>(F235+K235)/2</f>
        <v>0.6015</v>
      </c>
      <c r="Q235" s="84"/>
    </row>
    <row r="236" spans="1:23" ht="47.25">
      <c r="A236" s="45">
        <v>3</v>
      </c>
      <c r="B236" s="160" t="s">
        <v>95</v>
      </c>
      <c r="C236" s="105">
        <f>SUM(D236:G236)</f>
        <v>0.3699</v>
      </c>
      <c r="D236" s="143"/>
      <c r="E236" s="151"/>
      <c r="F236" s="151">
        <v>0.3699</v>
      </c>
      <c r="G236" s="158"/>
      <c r="H236" s="105">
        <f>SUM(I236:L236)</f>
        <v>0.2032</v>
      </c>
      <c r="I236" s="143"/>
      <c r="J236" s="151"/>
      <c r="K236" s="151">
        <v>0.2032</v>
      </c>
      <c r="L236" s="158"/>
      <c r="M236" s="105">
        <f>SUM(N236:Q236)</f>
        <v>0.28654999999999997</v>
      </c>
      <c r="N236" s="83"/>
      <c r="O236" s="83"/>
      <c r="P236" s="83">
        <f>(F236+K236)/2</f>
        <v>0.28654999999999997</v>
      </c>
      <c r="Q236" s="84"/>
      <c r="T236" s="2" t="s">
        <v>78</v>
      </c>
      <c r="U236" s="2" t="s">
        <v>79</v>
      </c>
      <c r="W236" s="2" t="s">
        <v>92</v>
      </c>
    </row>
    <row r="237" spans="1:17" ht="15.75">
      <c r="A237" s="45">
        <v>4</v>
      </c>
      <c r="B237" s="141" t="s">
        <v>90</v>
      </c>
      <c r="C237" s="105">
        <f>SUM(D237:G237)</f>
        <v>0.02</v>
      </c>
      <c r="D237" s="143"/>
      <c r="E237" s="151"/>
      <c r="F237" s="151"/>
      <c r="G237" s="158">
        <v>0.02</v>
      </c>
      <c r="H237" s="105">
        <f>SUM(I237:L237)</f>
        <v>0.02</v>
      </c>
      <c r="I237" s="143"/>
      <c r="J237" s="151"/>
      <c r="K237" s="151"/>
      <c r="L237" s="158">
        <v>0.02</v>
      </c>
      <c r="M237" s="105">
        <f>SUM(N237:Q237)</f>
        <v>0.02</v>
      </c>
      <c r="N237" s="83"/>
      <c r="O237" s="83"/>
      <c r="P237" s="83"/>
      <c r="Q237" s="152">
        <f>(G237+L237)/2</f>
        <v>0.02</v>
      </c>
    </row>
    <row r="238" spans="1:17" ht="15.75">
      <c r="A238" s="45">
        <v>5</v>
      </c>
      <c r="B238" s="141" t="s">
        <v>99</v>
      </c>
      <c r="C238" s="105">
        <f>SUM(D238:G238)</f>
        <v>0.1391</v>
      </c>
      <c r="D238" s="143"/>
      <c r="E238" s="151"/>
      <c r="F238" s="151">
        <v>0.1391</v>
      </c>
      <c r="G238" s="158"/>
      <c r="H238" s="105">
        <f>SUM(I238:L238)</f>
        <v>0.132</v>
      </c>
      <c r="I238" s="143"/>
      <c r="J238" s="151"/>
      <c r="K238" s="151">
        <v>0.132</v>
      </c>
      <c r="L238" s="158"/>
      <c r="M238" s="105">
        <f>SUM(N238:Q238)</f>
        <v>0.13555</v>
      </c>
      <c r="N238" s="83"/>
      <c r="O238" s="83"/>
      <c r="P238" s="83">
        <f>(F238+K238)/2</f>
        <v>0.13555</v>
      </c>
      <c r="Q238" s="84"/>
    </row>
    <row r="239" spans="1:17" ht="16.5" thickBot="1">
      <c r="A239" s="53"/>
      <c r="B239" s="40" t="s">
        <v>46</v>
      </c>
      <c r="C239" s="104"/>
      <c r="D239" s="104"/>
      <c r="E239" s="104"/>
      <c r="F239" s="104"/>
      <c r="G239" s="104"/>
      <c r="H239" s="104"/>
      <c r="I239" s="104"/>
      <c r="J239" s="104"/>
      <c r="K239" s="104"/>
      <c r="L239" s="104"/>
      <c r="M239" s="104"/>
      <c r="N239" s="104"/>
      <c r="O239" s="104"/>
      <c r="P239" s="104"/>
      <c r="Q239" s="104"/>
    </row>
    <row r="240" spans="1:17" ht="16.5" thickBot="1">
      <c r="A240" s="41"/>
      <c r="B240" s="42" t="s">
        <v>8</v>
      </c>
      <c r="C240" s="110">
        <f aca="true" t="shared" si="42" ref="C240:L240">SUM(C234:C238)</f>
        <v>5.2226</v>
      </c>
      <c r="D240" s="110">
        <f t="shared" si="42"/>
        <v>4.0276</v>
      </c>
      <c r="E240" s="110">
        <f t="shared" si="42"/>
        <v>0</v>
      </c>
      <c r="F240" s="110">
        <f t="shared" si="42"/>
        <v>1.175</v>
      </c>
      <c r="G240" s="111">
        <f t="shared" si="42"/>
        <v>0.02</v>
      </c>
      <c r="H240" s="110">
        <f t="shared" si="42"/>
        <v>4.630799999999999</v>
      </c>
      <c r="I240" s="110">
        <f t="shared" si="42"/>
        <v>3.7386</v>
      </c>
      <c r="J240" s="110">
        <f t="shared" si="42"/>
        <v>0</v>
      </c>
      <c r="K240" s="110">
        <f t="shared" si="42"/>
        <v>0.8722</v>
      </c>
      <c r="L240" s="111">
        <f t="shared" si="42"/>
        <v>0.02</v>
      </c>
      <c r="M240" s="110">
        <f>SUM(M234:M238)</f>
        <v>4.926699999999999</v>
      </c>
      <c r="N240" s="110">
        <f>SUM(N234:N238)</f>
        <v>3.8830999999999998</v>
      </c>
      <c r="O240" s="110">
        <f>SUM(O234:O238)</f>
        <v>0</v>
      </c>
      <c r="P240" s="110">
        <f>SUM(P234:P238)</f>
        <v>1.0236</v>
      </c>
      <c r="Q240" s="111">
        <f>SUM(Q234:Q238)</f>
        <v>0.02</v>
      </c>
    </row>
    <row r="241" spans="8:14" ht="12.75">
      <c r="H241" s="39"/>
      <c r="I241" s="39"/>
      <c r="M241" s="39"/>
      <c r="N241" s="39"/>
    </row>
    <row r="242" spans="2:14" ht="16.5" thickBot="1">
      <c r="B242" s="34" t="s">
        <v>67</v>
      </c>
      <c r="H242" s="39"/>
      <c r="I242" s="39"/>
      <c r="M242" s="39"/>
      <c r="N242" s="39"/>
    </row>
    <row r="243" spans="1:17" ht="31.5">
      <c r="A243" s="35" t="s">
        <v>7</v>
      </c>
      <c r="B243" s="36" t="s">
        <v>64</v>
      </c>
      <c r="C243" s="8" t="s">
        <v>2</v>
      </c>
      <c r="D243" s="8" t="s">
        <v>9</v>
      </c>
      <c r="E243" s="8" t="s">
        <v>10</v>
      </c>
      <c r="F243" s="8" t="s">
        <v>11</v>
      </c>
      <c r="G243" s="9" t="s">
        <v>12</v>
      </c>
      <c r="H243" s="8" t="s">
        <v>2</v>
      </c>
      <c r="I243" s="8" t="s">
        <v>9</v>
      </c>
      <c r="J243" s="8" t="s">
        <v>10</v>
      </c>
      <c r="K243" s="8" t="s">
        <v>11</v>
      </c>
      <c r="L243" s="9" t="s">
        <v>12</v>
      </c>
      <c r="M243" s="8" t="s">
        <v>2</v>
      </c>
      <c r="N243" s="8" t="s">
        <v>9</v>
      </c>
      <c r="O243" s="8" t="s">
        <v>10</v>
      </c>
      <c r="P243" s="8" t="s">
        <v>11</v>
      </c>
      <c r="Q243" s="9" t="s">
        <v>12</v>
      </c>
    </row>
    <row r="244" spans="1:17" ht="15.75">
      <c r="A244" s="37"/>
      <c r="B244" s="38" t="s">
        <v>84</v>
      </c>
      <c r="C244" s="105">
        <f>SUM(D244:G244)</f>
        <v>76.4441</v>
      </c>
      <c r="D244" s="83">
        <f>D210</f>
        <v>21.0336</v>
      </c>
      <c r="E244" s="83"/>
      <c r="F244" s="83">
        <f>F210</f>
        <v>33.1807</v>
      </c>
      <c r="G244" s="84">
        <f>G210</f>
        <v>22.2298</v>
      </c>
      <c r="H244" s="105">
        <f>SUM(I244:L244)</f>
        <v>78.681</v>
      </c>
      <c r="I244" s="83">
        <f>I210</f>
        <v>22.015</v>
      </c>
      <c r="J244" s="83"/>
      <c r="K244" s="83">
        <f>K210</f>
        <v>34.6002</v>
      </c>
      <c r="L244" s="84">
        <f>L210</f>
        <v>22.0658</v>
      </c>
      <c r="M244" s="105">
        <f>SUM(N244:Q244)</f>
        <v>77.56255</v>
      </c>
      <c r="N244" s="83">
        <f>N210</f>
        <v>21.5243</v>
      </c>
      <c r="O244" s="83"/>
      <c r="P244" s="83">
        <f>P210</f>
        <v>33.89045</v>
      </c>
      <c r="Q244" s="84">
        <f>Q210</f>
        <v>22.1478</v>
      </c>
    </row>
    <row r="245" spans="1:17" ht="15.75">
      <c r="A245" s="37"/>
      <c r="B245" s="38"/>
      <c r="C245" s="105">
        <f>SUM(D245:G245)</f>
        <v>0</v>
      </c>
      <c r="D245" s="83"/>
      <c r="E245" s="83"/>
      <c r="F245" s="83"/>
      <c r="G245" s="84"/>
      <c r="H245" s="105">
        <f>SUM(I245:L245)</f>
        <v>0</v>
      </c>
      <c r="I245" s="83"/>
      <c r="J245" s="83"/>
      <c r="K245" s="83"/>
      <c r="L245" s="84"/>
      <c r="M245" s="105">
        <f>SUM(N245:Q245)</f>
        <v>0</v>
      </c>
      <c r="N245" s="83"/>
      <c r="O245" s="83"/>
      <c r="P245" s="83"/>
      <c r="Q245" s="84"/>
    </row>
    <row r="246" spans="1:17" ht="15.75">
      <c r="A246" s="37"/>
      <c r="B246" s="38"/>
      <c r="C246" s="105">
        <f>SUM(D246:G246)</f>
        <v>0</v>
      </c>
      <c r="D246" s="83"/>
      <c r="E246" s="83"/>
      <c r="F246" s="83"/>
      <c r="G246" s="84"/>
      <c r="H246" s="105">
        <f>SUM(I246:L246)</f>
        <v>0</v>
      </c>
      <c r="I246" s="83"/>
      <c r="J246" s="83"/>
      <c r="K246" s="83"/>
      <c r="L246" s="84"/>
      <c r="M246" s="105">
        <f>SUM(N246:Q246)</f>
        <v>0</v>
      </c>
      <c r="N246" s="83"/>
      <c r="O246" s="83"/>
      <c r="P246" s="83"/>
      <c r="Q246" s="84"/>
    </row>
    <row r="247" spans="1:17" ht="16.5" thickBot="1">
      <c r="A247" s="52"/>
      <c r="B247" s="40" t="s">
        <v>46</v>
      </c>
      <c r="C247" s="104"/>
      <c r="D247" s="104"/>
      <c r="E247" s="104"/>
      <c r="F247" s="104"/>
      <c r="G247" s="104"/>
      <c r="H247" s="104"/>
      <c r="I247" s="104"/>
      <c r="J247" s="104"/>
      <c r="K247" s="104"/>
      <c r="L247" s="104"/>
      <c r="M247" s="104"/>
      <c r="N247" s="104"/>
      <c r="O247" s="104"/>
      <c r="P247" s="104"/>
      <c r="Q247" s="104"/>
    </row>
    <row r="248" spans="1:17" ht="16.5" thickBot="1">
      <c r="A248" s="41"/>
      <c r="B248" s="42" t="s">
        <v>8</v>
      </c>
      <c r="C248" s="110">
        <f aca="true" t="shared" si="43" ref="C248:L248">SUM(C244:C246)</f>
        <v>76.4441</v>
      </c>
      <c r="D248" s="110">
        <f t="shared" si="43"/>
        <v>21.0336</v>
      </c>
      <c r="E248" s="110">
        <f t="shared" si="43"/>
        <v>0</v>
      </c>
      <c r="F248" s="110">
        <f t="shared" si="43"/>
        <v>33.1807</v>
      </c>
      <c r="G248" s="111">
        <f t="shared" si="43"/>
        <v>22.2298</v>
      </c>
      <c r="H248" s="110">
        <f t="shared" si="43"/>
        <v>78.681</v>
      </c>
      <c r="I248" s="110">
        <f t="shared" si="43"/>
        <v>22.015</v>
      </c>
      <c r="J248" s="110">
        <f t="shared" si="43"/>
        <v>0</v>
      </c>
      <c r="K248" s="110">
        <f t="shared" si="43"/>
        <v>34.6002</v>
      </c>
      <c r="L248" s="111">
        <f t="shared" si="43"/>
        <v>22.0658</v>
      </c>
      <c r="M248" s="110">
        <f>SUM(M244:M246)</f>
        <v>77.56255</v>
      </c>
      <c r="N248" s="110">
        <f>SUM(N244:N246)</f>
        <v>21.5243</v>
      </c>
      <c r="O248" s="110">
        <f>SUM(O244:O246)</f>
        <v>0</v>
      </c>
      <c r="P248" s="110">
        <f>SUM(P244:P246)</f>
        <v>33.89045</v>
      </c>
      <c r="Q248" s="111">
        <f>SUM(Q244:Q246)</f>
        <v>22.1478</v>
      </c>
    </row>
  </sheetData>
  <sheetProtection password="FA9C" sheet="1" objects="1" scenarios="1" formatColumns="0" formatRows="0"/>
  <protectedRanges>
    <protectedRange sqref="O11 Q11:Q12 N14:Q17 N20:Q20 E11 G11:G12 D14:G17 D20:G20 D22:G24 J11 L11:L12 I14:L17 I20:L20 N22:Q24 I22:L24 T11 V11:V12 S14:V17 S20:V20 S22:V24 Y11 AA11:AA12 X14:AA17 X20:AA20 X22:AA24" name="Диапазон1"/>
    <protectedRange sqref="A56:B59 A31:B41 A46:B51" name="Диапазон1_2"/>
  </protectedRanges>
  <mergeCells count="31">
    <mergeCell ref="B71:B72"/>
    <mergeCell ref="M5:Q5"/>
    <mergeCell ref="H71:L71"/>
    <mergeCell ref="M71:Q71"/>
    <mergeCell ref="R71:V71"/>
    <mergeCell ref="W71:AA71"/>
    <mergeCell ref="C71:G71"/>
    <mergeCell ref="A193:A194"/>
    <mergeCell ref="B193:B194"/>
    <mergeCell ref="C193:G193"/>
    <mergeCell ref="H193:L193"/>
    <mergeCell ref="M193:Q193"/>
    <mergeCell ref="AB133:AF133"/>
    <mergeCell ref="Z1:AA1"/>
    <mergeCell ref="K1:L1"/>
    <mergeCell ref="A3:L3"/>
    <mergeCell ref="H5:L5"/>
    <mergeCell ref="A5:A6"/>
    <mergeCell ref="B5:B6"/>
    <mergeCell ref="C5:G5"/>
    <mergeCell ref="W5:AA5"/>
    <mergeCell ref="A71:A72"/>
    <mergeCell ref="R5:V5"/>
    <mergeCell ref="AB71:AF71"/>
    <mergeCell ref="A133:A134"/>
    <mergeCell ref="B133:B134"/>
    <mergeCell ref="C133:G133"/>
    <mergeCell ref="H133:L133"/>
    <mergeCell ref="M133:Q133"/>
    <mergeCell ref="R133:V133"/>
    <mergeCell ref="W133:AA133"/>
  </mergeCells>
  <hyperlinks>
    <hyperlink ref="B41" location="'Баланс мощности'!A1" display="Добавить"/>
    <hyperlink ref="B51" location="'Баланс мощности'!A1" display="Добавить"/>
    <hyperlink ref="B59" location="'Баланс мощности'!A1" display="Добавить"/>
    <hyperlink ref="B107" location="'Баланс мощности'!A1" display="Добавить"/>
    <hyperlink ref="B117" location="'Баланс мощности'!A1" display="Добавить"/>
    <hyperlink ref="B125" location="'Баланс мощности'!A1" display="Добавить"/>
    <hyperlink ref="B169" location="'Баланс мощности'!A1" display="Добавить"/>
    <hyperlink ref="B179" location="'Баланс мощности'!A1" display="Добавить"/>
    <hyperlink ref="B187" location="'Баланс мощности'!A1" display="Добавить"/>
    <hyperlink ref="B229" location="'Баланс мощности'!A1" display="Добавить"/>
    <hyperlink ref="B239" location="'Баланс мощности'!A1" display="Добавить"/>
    <hyperlink ref="B247" location="'Баланс мощности'!A1" display="Добавить"/>
  </hyperlinks>
  <printOptions/>
  <pageMargins left="0.35433070866141736" right="0.15748031496062992" top="0.5905511811023623" bottom="0.5905511811023623" header="0.5118110236220472" footer="0.5118110236220472"/>
  <pageSetup horizontalDpi="600" verticalDpi="600" orientation="landscape" paperSize="9" scale="41" r:id="rId1"/>
  <rowBreaks count="3" manualBreakCount="3">
    <brk id="67" max="31" man="1"/>
    <brk id="129" max="31" man="1"/>
    <brk id="191" max="31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40"/>
  <dimension ref="E7:E18"/>
  <sheetViews>
    <sheetView zoomScalePageLayoutView="0" workbookViewId="0" topLeftCell="A1">
      <selection activeCell="D20" sqref="D20"/>
    </sheetView>
  </sheetViews>
  <sheetFormatPr defaultColWidth="9.00390625" defaultRowHeight="12.75"/>
  <sheetData>
    <row r="7" ht="12.75">
      <c r="E7" t="s">
        <v>47</v>
      </c>
    </row>
    <row r="8" ht="12.75">
      <c r="E8" t="s">
        <v>48</v>
      </c>
    </row>
    <row r="9" ht="12.75">
      <c r="E9" t="s">
        <v>49</v>
      </c>
    </row>
    <row r="10" ht="12.75">
      <c r="E10" t="s">
        <v>50</v>
      </c>
    </row>
    <row r="11" ht="12.75">
      <c r="E11" t="s">
        <v>51</v>
      </c>
    </row>
    <row r="12" ht="12.75">
      <c r="E12" t="s">
        <v>52</v>
      </c>
    </row>
    <row r="13" ht="12.75">
      <c r="E13" t="s">
        <v>53</v>
      </c>
    </row>
    <row r="14" ht="12.75">
      <c r="E14" t="s">
        <v>54</v>
      </c>
    </row>
    <row r="15" ht="12.75">
      <c r="E15" t="s">
        <v>55</v>
      </c>
    </row>
    <row r="16" ht="12.75">
      <c r="E16" t="s">
        <v>56</v>
      </c>
    </row>
    <row r="17" ht="12.75">
      <c r="E17" t="s">
        <v>57</v>
      </c>
    </row>
    <row r="18" ht="12.75">
      <c r="E18" t="s">
        <v>58</v>
      </c>
    </row>
  </sheetData>
  <sheetProtection password="FA9C" sheet="1" objects="1" scenario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--</dc:creator>
  <cp:keywords/>
  <dc:description/>
  <cp:lastModifiedBy>Алексей Гуржуев</cp:lastModifiedBy>
  <cp:lastPrinted>2021-03-29T04:48:44Z</cp:lastPrinted>
  <dcterms:created xsi:type="dcterms:W3CDTF">2004-05-21T07:18:45Z</dcterms:created>
  <dcterms:modified xsi:type="dcterms:W3CDTF">2021-04-30T07:17:07Z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